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MIEHET 1922-2022\"/>
    </mc:Choice>
  </mc:AlternateContent>
  <xr:revisionPtr revIDLastSave="0" documentId="13_ncr:1_{3782B70D-96D0-4871-B7F3-6A5FE65596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SU" sheetId="1" r:id="rId1"/>
    <sheet name="MYP, MSS" sheetId="4" r:id="rId2"/>
    <sheet name="Arvo-ottelut" sheetId="3" r:id="rId3"/>
    <sheet name="Kärkilyönnit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7" i="1" l="1"/>
  <c r="K60" i="1" l="1"/>
  <c r="J60" i="1"/>
  <c r="I60" i="1"/>
  <c r="H60" i="1"/>
  <c r="K59" i="1"/>
  <c r="J59" i="1"/>
  <c r="I59" i="1"/>
  <c r="H59" i="1"/>
  <c r="K58" i="1"/>
  <c r="J58" i="1"/>
  <c r="I58" i="1"/>
  <c r="H58" i="1"/>
  <c r="K47" i="1"/>
  <c r="J47" i="1"/>
  <c r="I47" i="1"/>
  <c r="H47" i="1"/>
  <c r="K46" i="1"/>
  <c r="J46" i="1"/>
  <c r="I46" i="1"/>
  <c r="H46" i="1"/>
  <c r="K45" i="1"/>
  <c r="J45" i="1"/>
  <c r="I45" i="1"/>
  <c r="H45" i="1"/>
  <c r="H44" i="1"/>
  <c r="K57" i="1" l="1"/>
  <c r="J57" i="1"/>
  <c r="I57" i="1"/>
  <c r="H57" i="1"/>
  <c r="AG22" i="1"/>
  <c r="S33" i="5"/>
  <c r="S39" i="5" s="1"/>
  <c r="R33" i="5"/>
  <c r="R39" i="5" s="1"/>
  <c r="P33" i="5"/>
  <c r="P39" i="5" s="1"/>
  <c r="O33" i="5"/>
  <c r="O39" i="5" s="1"/>
  <c r="M33" i="5"/>
  <c r="M39" i="5" s="1"/>
  <c r="L33" i="5"/>
  <c r="L39" i="5" s="1"/>
  <c r="J33" i="5"/>
  <c r="J39" i="5" s="1"/>
  <c r="I33" i="5"/>
  <c r="I39" i="5" s="1"/>
  <c r="G33" i="5"/>
  <c r="G39" i="5" s="1"/>
  <c r="F33" i="5"/>
  <c r="F39" i="5" s="1"/>
  <c r="E33" i="5"/>
  <c r="E39" i="5" s="1"/>
  <c r="S16" i="5"/>
  <c r="S38" i="5" s="1"/>
  <c r="R16" i="5"/>
  <c r="R38" i="5" s="1"/>
  <c r="P16" i="5"/>
  <c r="P38" i="5" s="1"/>
  <c r="O16" i="5"/>
  <c r="O38" i="5" s="1"/>
  <c r="M16" i="5"/>
  <c r="M38" i="5" s="1"/>
  <c r="L16" i="5"/>
  <c r="L38" i="5" s="1"/>
  <c r="J16" i="5"/>
  <c r="J38" i="5" s="1"/>
  <c r="I16" i="5"/>
  <c r="I38" i="5" s="1"/>
  <c r="G16" i="5"/>
  <c r="G38" i="5" s="1"/>
  <c r="F16" i="5"/>
  <c r="F38" i="5" s="1"/>
  <c r="E16" i="5"/>
  <c r="E38" i="5" s="1"/>
  <c r="H16" i="5" l="1"/>
  <c r="H38" i="5" s="1"/>
  <c r="N16" i="5"/>
  <c r="N38" i="5" s="1"/>
  <c r="T16" i="5"/>
  <c r="T38" i="5" s="1"/>
  <c r="H33" i="5"/>
  <c r="H39" i="5" s="1"/>
  <c r="N33" i="5"/>
  <c r="N39" i="5" s="1"/>
  <c r="T33" i="5"/>
  <c r="T39" i="5" s="1"/>
  <c r="K16" i="5"/>
  <c r="K38" i="5" s="1"/>
  <c r="Q16" i="5"/>
  <c r="Q38" i="5" s="1"/>
  <c r="K33" i="5"/>
  <c r="K39" i="5" s="1"/>
  <c r="Q33" i="5"/>
  <c r="Q39" i="5" s="1"/>
  <c r="K44" i="1"/>
  <c r="J44" i="1"/>
  <c r="I44" i="1"/>
  <c r="K43" i="1"/>
  <c r="J43" i="1"/>
  <c r="I43" i="1"/>
  <c r="H43" i="1"/>
  <c r="K42" i="1"/>
  <c r="J42" i="1"/>
  <c r="I42" i="1"/>
  <c r="H42" i="1"/>
  <c r="AH40" i="1" l="1"/>
  <c r="AH44" i="1" l="1"/>
  <c r="K56" i="1" l="1"/>
  <c r="J56" i="1"/>
  <c r="I56" i="1"/>
  <c r="H56" i="1"/>
  <c r="K55" i="1"/>
  <c r="J55" i="1"/>
  <c r="I55" i="1"/>
  <c r="H55" i="1"/>
  <c r="K54" i="1" l="1"/>
  <c r="J54" i="1"/>
  <c r="I54" i="1"/>
  <c r="H54" i="1"/>
  <c r="K53" i="1"/>
  <c r="J53" i="1"/>
  <c r="I53" i="1"/>
  <c r="H53" i="1"/>
  <c r="K52" i="1"/>
  <c r="J52" i="1"/>
  <c r="I52" i="1"/>
  <c r="H5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O10" i="4" l="1"/>
  <c r="N10" i="4"/>
  <c r="M10" i="4"/>
  <c r="L10" i="4"/>
  <c r="K10" i="4"/>
  <c r="AS7" i="4"/>
  <c r="AQ7" i="4"/>
  <c r="AP7" i="4"/>
  <c r="AO7" i="4"/>
  <c r="AN7" i="4"/>
  <c r="AM7" i="4"/>
  <c r="AG7" i="4"/>
  <c r="K12" i="4" s="1"/>
  <c r="AE7" i="4"/>
  <c r="I12" i="4" s="1"/>
  <c r="AD7" i="4"/>
  <c r="AC7" i="4"/>
  <c r="G12" i="4" s="1"/>
  <c r="AB7" i="4"/>
  <c r="AA7" i="4"/>
  <c r="E12" i="4" s="1"/>
  <c r="W7" i="4"/>
  <c r="U7" i="4"/>
  <c r="V7" i="4" s="1"/>
  <c r="T7" i="4"/>
  <c r="S7" i="4"/>
  <c r="R7" i="4"/>
  <c r="Q7" i="4"/>
  <c r="K7" i="4"/>
  <c r="K11" i="4" s="1"/>
  <c r="I7" i="4"/>
  <c r="H7" i="4"/>
  <c r="G7" i="4"/>
  <c r="G11" i="4" s="1"/>
  <c r="G13" i="4" s="1"/>
  <c r="F7" i="4"/>
  <c r="F11" i="4" s="1"/>
  <c r="E7" i="4"/>
  <c r="E11" i="4" s="1"/>
  <c r="I11" i="4" l="1"/>
  <c r="I13" i="4" s="1"/>
  <c r="J7" i="4"/>
  <c r="H11" i="4"/>
  <c r="M11" i="4" s="1"/>
  <c r="L11" i="4"/>
  <c r="J11" i="4"/>
  <c r="O11" i="4"/>
  <c r="F12" i="4"/>
  <c r="F13" i="4" s="1"/>
  <c r="H12" i="4"/>
  <c r="K13" i="4"/>
  <c r="E13" i="4"/>
  <c r="J13" i="4"/>
  <c r="O13" i="4"/>
  <c r="O12" i="4"/>
  <c r="J12" i="4"/>
  <c r="L12" i="4"/>
  <c r="AF7" i="4"/>
  <c r="AQ21" i="1"/>
  <c r="AP21" i="1"/>
  <c r="AO21" i="1"/>
  <c r="AN21" i="1"/>
  <c r="AM21" i="1"/>
  <c r="AL21" i="1"/>
  <c r="Y21" i="1"/>
  <c r="X21" i="1"/>
  <c r="W21" i="1"/>
  <c r="G27" i="1" s="1"/>
  <c r="V21" i="1"/>
  <c r="U21" i="1"/>
  <c r="E27" i="1" s="1"/>
  <c r="M21" i="1"/>
  <c r="L21" i="1"/>
  <c r="K21" i="1"/>
  <c r="J21" i="1"/>
  <c r="I21" i="1"/>
  <c r="H21" i="1"/>
  <c r="G21" i="1"/>
  <c r="G26" i="1" s="1"/>
  <c r="F21" i="1"/>
  <c r="E21" i="1"/>
  <c r="E26" i="1" s="1"/>
  <c r="O11" i="1"/>
  <c r="O10" i="1"/>
  <c r="O9" i="1"/>
  <c r="H26" i="1" l="1"/>
  <c r="I27" i="1"/>
  <c r="M27" i="1" s="1"/>
  <c r="I26" i="1"/>
  <c r="M26" i="1" s="1"/>
  <c r="F27" i="1"/>
  <c r="K27" i="1" s="1"/>
  <c r="H27" i="1"/>
  <c r="O21" i="1"/>
  <c r="O26" i="1" s="1"/>
  <c r="O29" i="1" s="1"/>
  <c r="O30" i="1" s="1"/>
  <c r="H13" i="4"/>
  <c r="M13" i="4" s="1"/>
  <c r="L13" i="4"/>
  <c r="N12" i="4"/>
  <c r="N11" i="4"/>
  <c r="M12" i="4"/>
  <c r="N13" i="4"/>
  <c r="D23" i="1"/>
  <c r="G29" i="1"/>
  <c r="E29" i="1"/>
  <c r="L27" i="1"/>
  <c r="I29" i="1"/>
  <c r="M28" i="1"/>
  <c r="N28" i="1"/>
  <c r="K28" i="1"/>
  <c r="L28" i="1"/>
  <c r="F26" i="1"/>
  <c r="H29" i="1" l="1"/>
  <c r="N27" i="1"/>
  <c r="Z21" i="1" s="1"/>
  <c r="L26" i="1"/>
  <c r="N21" i="1"/>
  <c r="N26" i="1" s="1"/>
  <c r="L29" i="1"/>
  <c r="N29" i="1"/>
  <c r="M29" i="1"/>
  <c r="K26" i="1"/>
  <c r="F29" i="1"/>
  <c r="K29" i="1" s="1"/>
</calcChain>
</file>

<file path=xl/sharedStrings.xml><?xml version="1.0" encoding="utf-8"?>
<sst xmlns="http://schemas.openxmlformats.org/spreadsheetml/2006/main" count="743" uniqueCount="317">
  <si>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</si>
  <si>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</si>
  <si>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</si>
  <si>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</si>
  <si>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</si>
  <si>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</si>
  <si>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</si>
  <si>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</si>
  <si>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</si>
  <si>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</si>
  <si>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</si>
  <si>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</si>
  <si>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</si>
  <si>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</si>
  <si>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</si>
  <si>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</si>
  <si>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</si>
  <si>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</si>
  <si>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</si>
  <si>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</si>
  <si>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</si>
  <si>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</si>
  <si>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</si>
  <si>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</si>
  <si>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</si>
  <si>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</si>
  <si>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</si>
  <si>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</si>
  <si>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</si>
  <si>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</si>
  <si>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K</t>
  </si>
  <si>
    <t>H</t>
  </si>
  <si>
    <t>P</t>
  </si>
  <si>
    <t>ykköspesis</t>
  </si>
  <si>
    <t>2.</t>
  </si>
  <si>
    <t>9.</t>
  </si>
  <si>
    <t>10.</t>
  </si>
  <si>
    <t>3.  ottelu</t>
  </si>
  <si>
    <t>AA</t>
  </si>
  <si>
    <t>8.</t>
  </si>
  <si>
    <t>1.</t>
  </si>
  <si>
    <t>Seurat</t>
  </si>
  <si>
    <t>Jere Saukko</t>
  </si>
  <si>
    <t>22.4.1993   Alajärvi</t>
  </si>
  <si>
    <t>AA = Alajärven Ankkurit  (1944),  kasvattajaseura</t>
  </si>
  <si>
    <t>AA  2</t>
  </si>
  <si>
    <t>suomensarja</t>
  </si>
  <si>
    <t>09.05. 2012  AA - PattU  1-2  (2-1, 3-7, 0-1)</t>
  </si>
  <si>
    <t xml:space="preserve">  19 v   0 kk 17 pv</t>
  </si>
  <si>
    <t>12.05. 2012  KiPa - AA  1-2  (1-4, 2-0, 0-3)</t>
  </si>
  <si>
    <t xml:space="preserve">  19 v   0 kk 20 pv</t>
  </si>
  <si>
    <t>2.  ottelu</t>
  </si>
  <si>
    <t>20.05. 2012  SoJy - AA  0-2  (3-4, 1-2)</t>
  </si>
  <si>
    <t xml:space="preserve">  19 v   0 kk 28 pv</t>
  </si>
  <si>
    <t>YKKÖSPESIS</t>
  </si>
  <si>
    <t>12.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</si>
  <si>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</si>
  <si>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</si>
  <si>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</si>
  <si>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</si>
  <si>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</si>
  <si>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</si>
  <si>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</si>
  <si>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</si>
  <si>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</si>
  <si>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</si>
  <si>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</si>
  <si>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</si>
  <si>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</si>
  <si>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</si>
  <si>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</si>
  <si>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(3-0, 5-2)</t>
  </si>
  <si>
    <t>Länsi</t>
  </si>
  <si>
    <t>Kari Kleemola</t>
  </si>
  <si>
    <t>1570</t>
  </si>
  <si>
    <t>jok</t>
  </si>
  <si>
    <t>6.</t>
  </si>
  <si>
    <t>L+T</t>
  </si>
  <si>
    <t>ViVe</t>
  </si>
  <si>
    <t>ViVe = Vimpelin Veto  (1934)</t>
  </si>
  <si>
    <t>0/1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</si>
  <si>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</si>
  <si>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</si>
  <si>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</si>
  <si>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</si>
  <si>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</si>
  <si>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</si>
  <si>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</si>
  <si>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</si>
  <si>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0-3  SoJy</t>
  </si>
  <si>
    <t>0-0-0</t>
  </si>
  <si>
    <t>Lyöty</t>
  </si>
  <si>
    <t>Tuotu</t>
  </si>
  <si>
    <t>3-0  KiPa</t>
  </si>
  <si>
    <t>3-0  KPL</t>
  </si>
  <si>
    <t>3-2  SoJy</t>
  </si>
  <si>
    <t>3-1  KPL</t>
  </si>
  <si>
    <t>3-1  SoJy</t>
  </si>
  <si>
    <t xml:space="preserve">      Runkosarja TOP-30</t>
  </si>
  <si>
    <t>28.</t>
  </si>
  <si>
    <t>30.</t>
  </si>
  <si>
    <t>22.</t>
  </si>
  <si>
    <t>0-3  JoMa</t>
  </si>
  <si>
    <t>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</si>
  <si>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</si>
  <si>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</si>
  <si>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</si>
  <si>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</si>
  <si>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</si>
  <si>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</si>
  <si>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</si>
  <si>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</si>
  <si>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17.</t>
  </si>
  <si>
    <t>0-2  KPL</t>
  </si>
  <si>
    <t>4.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</si>
  <si>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</si>
  <si>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</si>
  <si>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</si>
  <si>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</si>
  <si>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</si>
  <si>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</si>
  <si>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</si>
  <si>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1945 - 2012</t>
  </si>
  <si>
    <t xml:space="preserve"> 1945 - 2013</t>
  </si>
  <si>
    <t xml:space="preserve"> Etenijätilasto</t>
  </si>
  <si>
    <t xml:space="preserve"> PLAY OFF,  KA / OTT</t>
  </si>
  <si>
    <t xml:space="preserve"> PLAY OFF, TASASATASET,  ka. / peli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</si>
  <si>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</si>
  <si>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</si>
  <si>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</si>
  <si>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</si>
  <si>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</si>
  <si>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164.   29.07. 2018  JymyJussit - ViVe  0-2</t>
  </si>
  <si>
    <t>171. ottelu</t>
  </si>
  <si>
    <t>334.   30.07. 2019  ViVe - KoU  2-1</t>
  </si>
  <si>
    <t>36 v   3 kk   8 pv</t>
  </si>
  <si>
    <t>746.</t>
  </si>
  <si>
    <t>728.</t>
  </si>
  <si>
    <t>556.</t>
  </si>
  <si>
    <t>413.</t>
  </si>
  <si>
    <t>371.</t>
  </si>
  <si>
    <t>327.</t>
  </si>
  <si>
    <t>280.</t>
  </si>
  <si>
    <t>252.</t>
  </si>
  <si>
    <t>1166.</t>
  </si>
  <si>
    <t>1080.</t>
  </si>
  <si>
    <t>907.</t>
  </si>
  <si>
    <t>857.</t>
  </si>
  <si>
    <t>769.</t>
  </si>
  <si>
    <t>657.</t>
  </si>
  <si>
    <t>592.</t>
  </si>
  <si>
    <t>532.</t>
  </si>
  <si>
    <t>991.</t>
  </si>
  <si>
    <t>950.</t>
  </si>
  <si>
    <t>755.</t>
  </si>
  <si>
    <t>450.</t>
  </si>
  <si>
    <t>336.</t>
  </si>
  <si>
    <t>223.</t>
  </si>
  <si>
    <t>156.</t>
  </si>
  <si>
    <t>115.</t>
  </si>
  <si>
    <t>1112.</t>
  </si>
  <si>
    <t>1061.</t>
  </si>
  <si>
    <t>867.</t>
  </si>
  <si>
    <t>607.</t>
  </si>
  <si>
    <t>498.</t>
  </si>
  <si>
    <t>394.</t>
  </si>
  <si>
    <t>300.</t>
  </si>
  <si>
    <t>235.</t>
  </si>
  <si>
    <t>1348.</t>
  </si>
  <si>
    <t>1271.</t>
  </si>
  <si>
    <t>980.</t>
  </si>
  <si>
    <t>741.</t>
  </si>
  <si>
    <t>605.</t>
  </si>
  <si>
    <t>494.</t>
  </si>
  <si>
    <t>397.</t>
  </si>
  <si>
    <t>321.</t>
  </si>
  <si>
    <t>483.</t>
  </si>
  <si>
    <t>499.</t>
  </si>
  <si>
    <t>510.</t>
  </si>
  <si>
    <t>520.</t>
  </si>
  <si>
    <t>401.</t>
  </si>
  <si>
    <t>258.</t>
  </si>
  <si>
    <t>201.</t>
  </si>
  <si>
    <t>208.</t>
  </si>
  <si>
    <t>144.</t>
  </si>
  <si>
    <t>495.</t>
  </si>
  <si>
    <t>347.</t>
  </si>
  <si>
    <t>295.</t>
  </si>
  <si>
    <t>299.</t>
  </si>
  <si>
    <t>246.</t>
  </si>
  <si>
    <t>521.</t>
  </si>
  <si>
    <t>369.</t>
  </si>
  <si>
    <t>301.</t>
  </si>
  <si>
    <t>253.</t>
  </si>
  <si>
    <t>608.</t>
  </si>
  <si>
    <t>386.</t>
  </si>
  <si>
    <t>274.</t>
  </si>
  <si>
    <t>275.</t>
  </si>
  <si>
    <t>232.</t>
  </si>
  <si>
    <t>152.   24.09. 2016  ViVe - SoJy  2-0,  fin 5/5</t>
  </si>
  <si>
    <t>167.   29.07. 2018  JymyJussit - ViVe  0-2</t>
  </si>
  <si>
    <t>2-0  Tahko</t>
  </si>
  <si>
    <t>1-2  SoJy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</si>
  <si>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</si>
  <si>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</si>
  <si>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</si>
  <si>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</si>
  <si>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</si>
  <si>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</si>
  <si>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1945 - 2020</t>
  </si>
  <si>
    <t>273.</t>
  </si>
  <si>
    <t>493.</t>
  </si>
  <si>
    <t>102.</t>
  </si>
  <si>
    <t>211.</t>
  </si>
  <si>
    <t xml:space="preserve"> 1979 - 2020</t>
  </si>
  <si>
    <t>2-1  JoMa</t>
  </si>
  <si>
    <t>126.</t>
  </si>
  <si>
    <t>203.</t>
  </si>
  <si>
    <t>213.</t>
  </si>
  <si>
    <t>229.</t>
  </si>
  <si>
    <t>367.</t>
  </si>
  <si>
    <t>7.</t>
  </si>
  <si>
    <t>ENSIMMÄISET PUDOTUSPELEISSÄ</t>
  </si>
  <si>
    <t>YLEISÖ</t>
  </si>
  <si>
    <t>ENSIMMÄISET RUNKOSARJASSA</t>
  </si>
  <si>
    <t>3-0  PattU</t>
  </si>
  <si>
    <t>1-3  KPL</t>
  </si>
  <si>
    <t>2-0  SoJy</t>
  </si>
  <si>
    <t>2/3</t>
  </si>
  <si>
    <t xml:space="preserve"> 300</t>
  </si>
  <si>
    <t xml:space="preserve">  87.   30.07. 2021  ViVe - KeKi  1-2</t>
  </si>
  <si>
    <t>244. ottelu</t>
  </si>
  <si>
    <t xml:space="preserve"> 1979 - 2021</t>
  </si>
  <si>
    <t xml:space="preserve">  1.   18.08. 2015  SoJy - AA  1-0</t>
  </si>
  <si>
    <t xml:space="preserve">  2.   20.08. 2015  AA - SoJy  0-2</t>
  </si>
  <si>
    <t xml:space="preserve">  9.   30.08. 2016  ViVe - KPL  2-0</t>
  </si>
  <si>
    <t>22 v   3 kk 27 pv</t>
  </si>
  <si>
    <t>23 v   4 kk   8 pv</t>
  </si>
  <si>
    <t>22 v   3 kk 29 pv</t>
  </si>
  <si>
    <t xml:space="preserve"> Kunnaritilasto</t>
  </si>
  <si>
    <t>240. ottelu</t>
  </si>
  <si>
    <t xml:space="preserve">  95.   13.07. 2021  ViVe - SiiPe  2-0</t>
  </si>
  <si>
    <t>20</t>
  </si>
  <si>
    <t xml:space="preserve"> 1945 - 2021</t>
  </si>
  <si>
    <t>178.</t>
  </si>
  <si>
    <t>81.</t>
  </si>
  <si>
    <t>458.</t>
  </si>
  <si>
    <t>216.</t>
  </si>
  <si>
    <t xml:space="preserve"> RUNKOSARJA JA YLEMPI LOPPUSARJA</t>
  </si>
  <si>
    <t xml:space="preserve"> KATSOJIA</t>
  </si>
  <si>
    <t xml:space="preserve"> OTTELUT</t>
  </si>
  <si>
    <t xml:space="preserve"> KA / OTT</t>
  </si>
  <si>
    <t>473 157</t>
  </si>
  <si>
    <t>209.</t>
  </si>
  <si>
    <t>191.</t>
  </si>
  <si>
    <t>119.</t>
  </si>
  <si>
    <t>322.</t>
  </si>
  <si>
    <t>168.</t>
  </si>
  <si>
    <t>27.</t>
  </si>
  <si>
    <t>5.</t>
  </si>
  <si>
    <t>3-1  KiPa</t>
  </si>
  <si>
    <t>3-0  JoMa</t>
  </si>
  <si>
    <t>3-0  Manse PP</t>
  </si>
  <si>
    <t xml:space="preserve"> 1945 - 2022</t>
  </si>
  <si>
    <t>62.</t>
  </si>
  <si>
    <t xml:space="preserve"> 1979 - 2022</t>
  </si>
  <si>
    <t>192.</t>
  </si>
  <si>
    <t>437.</t>
  </si>
  <si>
    <t>147.</t>
  </si>
  <si>
    <t>184.</t>
  </si>
  <si>
    <t>129.</t>
  </si>
  <si>
    <t>268.</t>
  </si>
  <si>
    <t>149.</t>
  </si>
  <si>
    <t>KÄRKILYÖNNIT RUNKOSARJASSA</t>
  </si>
  <si>
    <t>VUOSITTAISET SIJOITUKSET  TOP - 30</t>
  </si>
  <si>
    <t>YHT</t>
  </si>
  <si>
    <t>%</t>
  </si>
  <si>
    <t>KÄRKILYÖNNIT YLEMMISSÄ PUDOTUSPELEISSÄ</t>
  </si>
  <si>
    <t xml:space="preserve">KÄRKILYÖNNIT </t>
  </si>
  <si>
    <t>RUNKOSARJA</t>
  </si>
  <si>
    <t>PLAY OFF</t>
  </si>
  <si>
    <t>11.</t>
  </si>
  <si>
    <t>18.</t>
  </si>
  <si>
    <t>26.</t>
  </si>
  <si>
    <t>23.</t>
  </si>
  <si>
    <t>19.</t>
  </si>
  <si>
    <t>21.</t>
  </si>
  <si>
    <t>16.</t>
  </si>
  <si>
    <t xml:space="preserve"> Paras kärkilyöntiprosentti  2022</t>
  </si>
  <si>
    <t>0-0-1</t>
  </si>
  <si>
    <t>4-0  JymyJussit</t>
  </si>
  <si>
    <t>3-1  Manse PP</t>
  </si>
  <si>
    <t>1-3  SoJy</t>
  </si>
  <si>
    <t>7/8</t>
  </si>
  <si>
    <t>4/8</t>
  </si>
  <si>
    <t>3/4</t>
  </si>
  <si>
    <t xml:space="preserve">      PESISPÖRSSI</t>
  </si>
  <si>
    <t>PISTEET</t>
  </si>
  <si>
    <t>KAUSI</t>
  </si>
  <si>
    <t>TÄHDET</t>
  </si>
  <si>
    <t>159.</t>
  </si>
  <si>
    <t xml:space="preserve"> 1945 - 2023</t>
  </si>
  <si>
    <t xml:space="preserve"> 1979 - 2023</t>
  </si>
  <si>
    <t>399.</t>
  </si>
  <si>
    <t>47.</t>
  </si>
  <si>
    <t>113.</t>
  </si>
  <si>
    <t>99.</t>
  </si>
  <si>
    <t>48.</t>
  </si>
  <si>
    <t>109.</t>
  </si>
  <si>
    <t>134.</t>
  </si>
  <si>
    <t xml:space="preserve"> YLEISÖENNÄTYS  VIERAISSA</t>
  </si>
  <si>
    <t xml:space="preserve"> YLEISÖENNÄTYS  KOTONA</t>
  </si>
  <si>
    <t xml:space="preserve"> Kärkilyöjätilasto</t>
  </si>
  <si>
    <t>1000</t>
  </si>
  <si>
    <t>281. ottelu</t>
  </si>
  <si>
    <t>180.   26.05. 2023  KeKi - ViVe  2-0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</si>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</sst>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0" xfId="0" applyFont="1" applyFill="1"/>
    <xf numFmtId="0" fontId="9" fillId="2" borderId="0" xfId="0" applyFont="1" applyFill="1"/>
    <xf numFmtId="0" fontId="9" fillId="0" borderId="0" xfId="0" applyFont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12" xfId="0" applyFont="1" applyFill="1" applyBorder="1"/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2" fontId="3" fillId="4" borderId="0" xfId="0" applyNumberFormat="1" applyFont="1" applyFill="1"/>
    <xf numFmtId="49" fontId="3" fillId="4" borderId="11" xfId="0" applyNumberFormat="1" applyFont="1" applyFill="1" applyBorder="1" applyAlignment="1">
      <alignment horizontal="left"/>
    </xf>
    <xf numFmtId="2" fontId="3" fillId="3" borderId="0" xfId="0" applyNumberFormat="1" applyFont="1" applyFill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2" xfId="0" applyNumberFormat="1" applyFont="1" applyFill="1" applyBorder="1"/>
    <xf numFmtId="0" fontId="3" fillId="4" borderId="5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4" fontId="3" fillId="4" borderId="0" xfId="0" applyNumberFormat="1" applyFont="1" applyFill="1"/>
    <xf numFmtId="49" fontId="3" fillId="4" borderId="11" xfId="0" applyNumberFormat="1" applyFont="1" applyFill="1" applyBorder="1" applyAlignment="1">
      <alignment horizontal="center"/>
    </xf>
    <xf numFmtId="0" fontId="3" fillId="4" borderId="0" xfId="0" quotePrefix="1" applyFont="1" applyFill="1" applyAlignment="1">
      <alignment horizontal="right"/>
    </xf>
    <xf numFmtId="1" fontId="3" fillId="3" borderId="0" xfId="0" applyNumberFormat="1" applyFont="1" applyFill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9" fontId="3" fillId="3" borderId="3" xfId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12" xfId="1" applyNumberFormat="1" applyFont="1" applyFill="1" applyBorder="1" applyAlignment="1">
      <alignment horizontal="center"/>
    </xf>
    <xf numFmtId="9" fontId="3" fillId="4" borderId="12" xfId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4" fillId="2" borderId="0" xfId="1" applyNumberFormat="1" applyFont="1" applyFill="1" applyAlignment="1"/>
    <xf numFmtId="9" fontId="4" fillId="2" borderId="0" xfId="1" applyFont="1" applyFill="1" applyAlignment="1"/>
    <xf numFmtId="165" fontId="3" fillId="2" borderId="0" xfId="1" applyNumberFormat="1" applyFont="1" applyFill="1" applyAlignment="1"/>
    <xf numFmtId="9" fontId="3" fillId="2" borderId="0" xfId="1" applyFont="1" applyFill="1" applyAlignment="1"/>
    <xf numFmtId="165" fontId="3" fillId="0" borderId="0" xfId="1" applyNumberFormat="1" applyFont="1" applyFill="1" applyAlignment="1">
      <alignment horizontal="center"/>
    </xf>
    <xf numFmtId="9" fontId="3" fillId="0" borderId="0" xfId="1" applyFont="1" applyFill="1" applyAlignment="1">
      <alignment horizontal="center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1" fontId="3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customWidth="1"/>
    <col min="2" max="2" width="6.7109375" style="60" customWidth="1"/>
    <col min="3" max="3" width="6.140625" style="61" customWidth="1"/>
    <col min="4" max="4" width="8.57031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1" customWidth="1"/>
    <col min="26" max="26" width="9.28515625" style="61" customWidth="1"/>
    <col min="27" max="27" width="0.7109375" style="61" customWidth="1"/>
    <col min="28" max="29" width="6.140625" style="61" customWidth="1"/>
    <col min="30" max="30" width="5.85546875" style="61" bestFit="1" customWidth="1"/>
    <col min="31" max="31" width="6.140625" style="61" customWidth="1"/>
    <col min="32" max="32" width="0.7109375" style="61" customWidth="1"/>
    <col min="33" max="33" width="15.28515625" style="61" customWidth="1"/>
    <col min="34" max="34" width="13.85546875" style="61" customWidth="1"/>
    <col min="35" max="35" width="12.28515625" style="61" customWidth="1"/>
    <col min="36" max="36" width="14.140625" style="61" customWidth="1"/>
    <col min="37" max="37" width="0.7109375" style="61" customWidth="1"/>
    <col min="38" max="38" width="6.85546875" style="61" customWidth="1"/>
    <col min="39" max="43" width="5.7109375" style="61" customWidth="1"/>
    <col min="44" max="44" width="51.42578125" customWidth="1"/>
  </cols>
  <sheetData>
    <row r="1" spans="1:44" ht="17.25" customHeight="1" x14ac:dyDescent="0.25">
      <c r="A1" s="102"/>
      <c r="B1" s="2" t="s">
        <v>42</v>
      </c>
      <c r="C1" s="3"/>
      <c r="D1" s="4"/>
      <c r="E1" s="6" t="s">
        <v>43</v>
      </c>
      <c r="F1" s="3"/>
      <c r="G1" s="79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0"/>
    </row>
    <row r="2" spans="1:44" s="104" customFormat="1" ht="15" customHeight="1" x14ac:dyDescent="0.25">
      <c r="A2" s="10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98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15</v>
      </c>
      <c r="AC2" s="20"/>
      <c r="AD2" s="14"/>
      <c r="AE2" s="21"/>
      <c r="AF2" s="19"/>
      <c r="AG2" s="22" t="s">
        <v>81</v>
      </c>
      <c r="AH2" s="14"/>
      <c r="AI2" s="14"/>
      <c r="AJ2" s="15"/>
      <c r="AK2" s="19"/>
      <c r="AL2" s="22" t="s">
        <v>82</v>
      </c>
      <c r="AM2" s="20"/>
      <c r="AN2" s="14"/>
      <c r="AO2" s="55" t="s">
        <v>83</v>
      </c>
      <c r="AP2" s="14"/>
      <c r="AQ2" s="15"/>
      <c r="AR2" s="40"/>
    </row>
    <row r="3" spans="1:44" s="104" customFormat="1" ht="15" customHeight="1" x14ac:dyDescent="0.25">
      <c r="A3" s="10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77</v>
      </c>
      <c r="AE3" s="18" t="s">
        <v>17</v>
      </c>
      <c r="AF3" s="23"/>
      <c r="AG3" s="18" t="s">
        <v>84</v>
      </c>
      <c r="AH3" s="18" t="s">
        <v>85</v>
      </c>
      <c r="AI3" s="15" t="s">
        <v>86</v>
      </c>
      <c r="AJ3" s="18" t="s">
        <v>87</v>
      </c>
      <c r="AK3" s="23"/>
      <c r="AL3" s="18" t="s">
        <v>23</v>
      </c>
      <c r="AM3" s="18" t="s">
        <v>24</v>
      </c>
      <c r="AN3" s="15" t="s">
        <v>88</v>
      </c>
      <c r="AO3" s="15" t="s">
        <v>30</v>
      </c>
      <c r="AP3" s="17" t="s">
        <v>31</v>
      </c>
      <c r="AQ3" s="18" t="s">
        <v>32</v>
      </c>
      <c r="AR3" s="40"/>
    </row>
    <row r="4" spans="1:44" s="104" customFormat="1" ht="15" customHeight="1" x14ac:dyDescent="0.25">
      <c r="A4" s="103"/>
      <c r="B4" s="63">
        <v>2009</v>
      </c>
      <c r="C4" s="63" t="s">
        <v>36</v>
      </c>
      <c r="D4" s="64" t="s">
        <v>45</v>
      </c>
      <c r="E4" s="63"/>
      <c r="F4" s="65" t="s">
        <v>46</v>
      </c>
      <c r="G4" s="66"/>
      <c r="H4" s="67"/>
      <c r="I4" s="63"/>
      <c r="J4" s="63"/>
      <c r="K4" s="63"/>
      <c r="L4" s="63"/>
      <c r="M4" s="63"/>
      <c r="N4" s="68"/>
      <c r="O4" s="28"/>
      <c r="P4" s="18"/>
      <c r="Q4" s="18"/>
      <c r="R4" s="18"/>
      <c r="S4" s="18"/>
      <c r="T4" s="23"/>
      <c r="U4" s="29"/>
      <c r="V4" s="29"/>
      <c r="W4" s="30"/>
      <c r="X4" s="29"/>
      <c r="Y4" s="29"/>
      <c r="Z4" s="33"/>
      <c r="AA4" s="23"/>
      <c r="AB4" s="18"/>
      <c r="AC4" s="18"/>
      <c r="AD4" s="18"/>
      <c r="AE4" s="18"/>
      <c r="AF4" s="23"/>
      <c r="AG4" s="105"/>
      <c r="AH4" s="105"/>
      <c r="AI4" s="105"/>
      <c r="AJ4" s="105"/>
      <c r="AK4" s="23"/>
      <c r="AL4" s="29"/>
      <c r="AM4" s="29"/>
      <c r="AN4" s="29"/>
      <c r="AO4" s="30"/>
      <c r="AP4" s="31"/>
      <c r="AQ4" s="29"/>
      <c r="AR4" s="40"/>
    </row>
    <row r="5" spans="1:44" s="104" customFormat="1" ht="15" customHeight="1" x14ac:dyDescent="0.25">
      <c r="A5" s="103"/>
      <c r="B5" s="24">
        <v>2009</v>
      </c>
      <c r="C5" s="24" t="s">
        <v>39</v>
      </c>
      <c r="D5" s="25" t="s">
        <v>38</v>
      </c>
      <c r="E5" s="24"/>
      <c r="F5" s="26" t="s">
        <v>33</v>
      </c>
      <c r="G5" s="62"/>
      <c r="H5" s="27"/>
      <c r="I5" s="24"/>
      <c r="J5" s="24"/>
      <c r="K5" s="24"/>
      <c r="L5" s="24"/>
      <c r="M5" s="24"/>
      <c r="N5" s="34"/>
      <c r="O5" s="28"/>
      <c r="P5" s="18"/>
      <c r="Q5" s="18"/>
      <c r="R5" s="18"/>
      <c r="S5" s="18"/>
      <c r="T5" s="23"/>
      <c r="U5" s="29"/>
      <c r="V5" s="29"/>
      <c r="W5" s="30"/>
      <c r="X5" s="29"/>
      <c r="Y5" s="29"/>
      <c r="Z5" s="33"/>
      <c r="AA5" s="23"/>
      <c r="AB5" s="18"/>
      <c r="AC5" s="18"/>
      <c r="AD5" s="18"/>
      <c r="AE5" s="18"/>
      <c r="AF5" s="23"/>
      <c r="AG5" s="105"/>
      <c r="AH5" s="105"/>
      <c r="AI5" s="105"/>
      <c r="AJ5" s="105"/>
      <c r="AK5" s="23"/>
      <c r="AL5" s="29"/>
      <c r="AM5" s="29"/>
      <c r="AN5" s="29"/>
      <c r="AO5" s="30"/>
      <c r="AP5" s="31"/>
      <c r="AQ5" s="29"/>
      <c r="AR5" s="40"/>
    </row>
    <row r="6" spans="1:44" s="104" customFormat="1" ht="15" customHeight="1" x14ac:dyDescent="0.25">
      <c r="A6" s="103"/>
      <c r="B6" s="63">
        <v>2010</v>
      </c>
      <c r="C6" s="63" t="s">
        <v>35</v>
      </c>
      <c r="D6" s="64" t="s">
        <v>45</v>
      </c>
      <c r="E6" s="63"/>
      <c r="F6" s="65" t="s">
        <v>46</v>
      </c>
      <c r="G6" s="66"/>
      <c r="H6" s="67"/>
      <c r="I6" s="63"/>
      <c r="J6" s="63"/>
      <c r="K6" s="63"/>
      <c r="L6" s="63"/>
      <c r="M6" s="63"/>
      <c r="N6" s="68"/>
      <c r="O6" s="28"/>
      <c r="P6" s="18"/>
      <c r="Q6" s="18"/>
      <c r="R6" s="18"/>
      <c r="S6" s="18"/>
      <c r="T6" s="23"/>
      <c r="U6" s="29"/>
      <c r="V6" s="29"/>
      <c r="W6" s="30"/>
      <c r="X6" s="29"/>
      <c r="Y6" s="29"/>
      <c r="Z6" s="33"/>
      <c r="AA6" s="23"/>
      <c r="AB6" s="18"/>
      <c r="AC6" s="18"/>
      <c r="AD6" s="18"/>
      <c r="AE6" s="18"/>
      <c r="AF6" s="23"/>
      <c r="AG6" s="105"/>
      <c r="AH6" s="105"/>
      <c r="AI6" s="105"/>
      <c r="AJ6" s="105"/>
      <c r="AK6" s="23"/>
      <c r="AL6" s="29"/>
      <c r="AM6" s="29"/>
      <c r="AN6" s="29"/>
      <c r="AO6" s="30"/>
      <c r="AP6" s="31"/>
      <c r="AQ6" s="29"/>
      <c r="AR6" s="40"/>
    </row>
    <row r="7" spans="1:44" s="104" customFormat="1" ht="15" customHeight="1" x14ac:dyDescent="0.25">
      <c r="A7" s="103"/>
      <c r="B7" s="24">
        <v>2010</v>
      </c>
      <c r="C7" s="24" t="s">
        <v>34</v>
      </c>
      <c r="D7" s="25" t="s">
        <v>38</v>
      </c>
      <c r="E7" s="24"/>
      <c r="F7" s="26" t="s">
        <v>33</v>
      </c>
      <c r="G7" s="62"/>
      <c r="H7" s="27"/>
      <c r="I7" s="24"/>
      <c r="J7" s="24"/>
      <c r="K7" s="24"/>
      <c r="L7" s="24"/>
      <c r="M7" s="62"/>
      <c r="N7" s="34"/>
      <c r="O7" s="28">
        <v>0</v>
      </c>
      <c r="P7" s="18"/>
      <c r="Q7" s="18"/>
      <c r="R7" s="18"/>
      <c r="S7" s="18"/>
      <c r="T7" s="23"/>
      <c r="U7" s="29"/>
      <c r="V7" s="30"/>
      <c r="W7" s="30"/>
      <c r="X7" s="29"/>
      <c r="Y7" s="29"/>
      <c r="Z7" s="33"/>
      <c r="AA7" s="23"/>
      <c r="AB7" s="18"/>
      <c r="AC7" s="18"/>
      <c r="AD7" s="18"/>
      <c r="AE7" s="18"/>
      <c r="AF7" s="23"/>
      <c r="AG7" s="105"/>
      <c r="AH7" s="105"/>
      <c r="AI7" s="105"/>
      <c r="AJ7" s="105"/>
      <c r="AK7" s="23"/>
      <c r="AL7" s="29"/>
      <c r="AM7" s="29"/>
      <c r="AN7" s="29"/>
      <c r="AO7" s="30"/>
      <c r="AP7" s="31"/>
      <c r="AQ7" s="29"/>
      <c r="AR7" s="40"/>
    </row>
    <row r="8" spans="1:44" s="104" customFormat="1" ht="15" customHeight="1" x14ac:dyDescent="0.25">
      <c r="A8" s="103"/>
      <c r="B8" s="24">
        <v>2011</v>
      </c>
      <c r="C8" s="24" t="s">
        <v>40</v>
      </c>
      <c r="D8" s="25" t="s">
        <v>38</v>
      </c>
      <c r="E8" s="24"/>
      <c r="F8" s="26" t="s">
        <v>33</v>
      </c>
      <c r="G8" s="62"/>
      <c r="H8" s="27"/>
      <c r="I8" s="24"/>
      <c r="J8" s="24"/>
      <c r="K8" s="24"/>
      <c r="L8" s="24"/>
      <c r="M8" s="62"/>
      <c r="N8" s="34"/>
      <c r="O8" s="28">
        <v>0</v>
      </c>
      <c r="P8" s="18"/>
      <c r="Q8" s="18"/>
      <c r="R8" s="18"/>
      <c r="S8" s="18"/>
      <c r="T8" s="23"/>
      <c r="U8" s="29"/>
      <c r="V8" s="30"/>
      <c r="W8" s="30"/>
      <c r="X8" s="29"/>
      <c r="Y8" s="29"/>
      <c r="Z8" s="33"/>
      <c r="AA8" s="23"/>
      <c r="AB8" s="18"/>
      <c r="AC8" s="18"/>
      <c r="AD8" s="18"/>
      <c r="AE8" s="18"/>
      <c r="AF8" s="23"/>
      <c r="AG8" s="105"/>
      <c r="AH8" s="105"/>
      <c r="AI8" s="105"/>
      <c r="AJ8" s="105"/>
      <c r="AK8" s="23"/>
      <c r="AL8" s="29"/>
      <c r="AM8" s="29"/>
      <c r="AN8" s="29"/>
      <c r="AO8" s="30"/>
      <c r="AP8" s="31"/>
      <c r="AQ8" s="29"/>
      <c r="AR8" s="40"/>
    </row>
    <row r="9" spans="1:44" s="104" customFormat="1" ht="15" customHeight="1" x14ac:dyDescent="0.25">
      <c r="A9" s="103"/>
      <c r="B9" s="29">
        <v>2012</v>
      </c>
      <c r="C9" s="29" t="s">
        <v>55</v>
      </c>
      <c r="D9" s="2" t="s">
        <v>38</v>
      </c>
      <c r="E9" s="29">
        <v>23</v>
      </c>
      <c r="F9" s="29">
        <v>2</v>
      </c>
      <c r="G9" s="29">
        <v>8</v>
      </c>
      <c r="H9" s="30">
        <v>21</v>
      </c>
      <c r="I9" s="29">
        <v>95</v>
      </c>
      <c r="J9" s="29">
        <v>25</v>
      </c>
      <c r="K9" s="29">
        <v>49</v>
      </c>
      <c r="L9" s="29">
        <v>11</v>
      </c>
      <c r="M9" s="31">
        <v>10</v>
      </c>
      <c r="N9" s="33">
        <v>0.60899999999999999</v>
      </c>
      <c r="O9" s="28">
        <f>PRODUCT(I9/N9)</f>
        <v>155.99343185550083</v>
      </c>
      <c r="P9" s="18"/>
      <c r="Q9" s="18" t="s">
        <v>99</v>
      </c>
      <c r="R9" s="18"/>
      <c r="S9" s="18"/>
      <c r="T9" s="23"/>
      <c r="U9" s="29"/>
      <c r="V9" s="30"/>
      <c r="W9" s="30"/>
      <c r="X9" s="29"/>
      <c r="Y9" s="29"/>
      <c r="Z9" s="33"/>
      <c r="AA9" s="23"/>
      <c r="AB9" s="18"/>
      <c r="AC9" s="18"/>
      <c r="AD9" s="18"/>
      <c r="AE9" s="18"/>
      <c r="AF9" s="23"/>
      <c r="AG9" s="105"/>
      <c r="AH9" s="105"/>
      <c r="AI9" s="105"/>
      <c r="AJ9" s="105"/>
      <c r="AK9" s="23"/>
      <c r="AL9" s="29"/>
      <c r="AM9" s="29"/>
      <c r="AN9" s="29"/>
      <c r="AO9" s="30"/>
      <c r="AP9" s="31"/>
      <c r="AQ9" s="29"/>
      <c r="AR9" s="40"/>
    </row>
    <row r="10" spans="1:44" s="104" customFormat="1" ht="15" customHeight="1" x14ac:dyDescent="0.25">
      <c r="A10" s="103"/>
      <c r="B10" s="29">
        <v>2013</v>
      </c>
      <c r="C10" s="29" t="s">
        <v>55</v>
      </c>
      <c r="D10" s="2" t="s">
        <v>38</v>
      </c>
      <c r="E10" s="29">
        <v>5</v>
      </c>
      <c r="F10" s="29">
        <v>1</v>
      </c>
      <c r="G10" s="29">
        <v>2</v>
      </c>
      <c r="H10" s="29">
        <v>3</v>
      </c>
      <c r="I10" s="29">
        <v>15</v>
      </c>
      <c r="J10" s="29">
        <v>2</v>
      </c>
      <c r="K10" s="29">
        <v>7</v>
      </c>
      <c r="L10" s="29">
        <v>3</v>
      </c>
      <c r="M10" s="31">
        <v>3</v>
      </c>
      <c r="N10" s="33">
        <v>0.625</v>
      </c>
      <c r="O10" s="23">
        <f>PRODUCT(I10/N10)</f>
        <v>24</v>
      </c>
      <c r="P10" s="18"/>
      <c r="Q10" s="18"/>
      <c r="R10" s="18"/>
      <c r="S10" s="18"/>
      <c r="T10" s="23"/>
      <c r="U10" s="29"/>
      <c r="V10" s="30"/>
      <c r="W10" s="30"/>
      <c r="X10" s="29"/>
      <c r="Y10" s="29"/>
      <c r="Z10" s="33"/>
      <c r="AA10" s="23"/>
      <c r="AB10" s="18"/>
      <c r="AC10" s="18"/>
      <c r="AD10" s="18"/>
      <c r="AE10" s="18"/>
      <c r="AF10" s="23"/>
      <c r="AG10" s="105"/>
      <c r="AH10" s="105"/>
      <c r="AI10" s="105"/>
      <c r="AJ10" s="105"/>
      <c r="AK10" s="23"/>
      <c r="AL10" s="29"/>
      <c r="AM10" s="29"/>
      <c r="AN10" s="29"/>
      <c r="AO10" s="30"/>
      <c r="AP10" s="31"/>
      <c r="AQ10" s="29"/>
      <c r="AR10" s="40"/>
    </row>
    <row r="11" spans="1:44" s="104" customFormat="1" ht="15" customHeight="1" x14ac:dyDescent="0.25">
      <c r="A11" s="103"/>
      <c r="B11" s="29">
        <v>2014</v>
      </c>
      <c r="C11" s="29" t="s">
        <v>36</v>
      </c>
      <c r="D11" s="2" t="s">
        <v>38</v>
      </c>
      <c r="E11" s="29">
        <v>30</v>
      </c>
      <c r="F11" s="29">
        <v>2</v>
      </c>
      <c r="G11" s="29">
        <v>7</v>
      </c>
      <c r="H11" s="29">
        <v>16</v>
      </c>
      <c r="I11" s="29">
        <v>109</v>
      </c>
      <c r="J11" s="29">
        <v>58</v>
      </c>
      <c r="K11" s="29">
        <v>31</v>
      </c>
      <c r="L11" s="29">
        <v>11</v>
      </c>
      <c r="M11" s="31">
        <v>9</v>
      </c>
      <c r="N11" s="33">
        <v>0.54500000000000004</v>
      </c>
      <c r="O11" s="23">
        <f>PRODUCT(I11/N11)</f>
        <v>199.99999999999997</v>
      </c>
      <c r="P11" s="18"/>
      <c r="Q11" s="18"/>
      <c r="R11" s="18"/>
      <c r="S11" s="18"/>
      <c r="T11" s="23"/>
      <c r="U11" s="29"/>
      <c r="V11" s="30"/>
      <c r="W11" s="30"/>
      <c r="X11" s="29"/>
      <c r="Y11" s="29"/>
      <c r="Z11" s="33"/>
      <c r="AA11" s="23"/>
      <c r="AB11" s="18"/>
      <c r="AC11" s="18"/>
      <c r="AD11" s="18"/>
      <c r="AE11" s="18"/>
      <c r="AF11" s="23"/>
      <c r="AG11" s="105"/>
      <c r="AH11" s="105"/>
      <c r="AI11" s="105"/>
      <c r="AJ11" s="105"/>
      <c r="AK11" s="23"/>
      <c r="AL11" s="29"/>
      <c r="AM11" s="29"/>
      <c r="AN11" s="29"/>
      <c r="AO11" s="30"/>
      <c r="AP11" s="31"/>
      <c r="AQ11" s="29"/>
      <c r="AR11" s="40"/>
    </row>
    <row r="12" spans="1:44" s="104" customFormat="1" ht="15" customHeight="1" x14ac:dyDescent="0.25">
      <c r="A12" s="103"/>
      <c r="B12" s="29">
        <v>2015</v>
      </c>
      <c r="C12" s="29" t="s">
        <v>76</v>
      </c>
      <c r="D12" s="2" t="s">
        <v>38</v>
      </c>
      <c r="E12" s="29">
        <v>30</v>
      </c>
      <c r="F12" s="29">
        <v>2</v>
      </c>
      <c r="G12" s="29">
        <v>2</v>
      </c>
      <c r="H12" s="29">
        <v>46</v>
      </c>
      <c r="I12" s="29">
        <v>143</v>
      </c>
      <c r="J12" s="29">
        <v>40</v>
      </c>
      <c r="K12" s="29">
        <v>94</v>
      </c>
      <c r="L12" s="29">
        <v>5</v>
      </c>
      <c r="M12" s="29">
        <v>4</v>
      </c>
      <c r="N12" s="46">
        <v>0.58360000000000001</v>
      </c>
      <c r="O12" s="94">
        <v>245</v>
      </c>
      <c r="P12" s="18"/>
      <c r="Q12" s="18" t="s">
        <v>36</v>
      </c>
      <c r="R12" s="18" t="s">
        <v>100</v>
      </c>
      <c r="S12" s="18" t="s">
        <v>99</v>
      </c>
      <c r="T12" s="23"/>
      <c r="U12" s="29">
        <v>3</v>
      </c>
      <c r="V12" s="30">
        <v>0</v>
      </c>
      <c r="W12" s="30">
        <v>0</v>
      </c>
      <c r="X12" s="29">
        <v>3</v>
      </c>
      <c r="Y12" s="29">
        <v>12</v>
      </c>
      <c r="Z12" s="33">
        <v>0.48</v>
      </c>
      <c r="AA12" s="23"/>
      <c r="AB12" s="18"/>
      <c r="AC12" s="18"/>
      <c r="AD12" s="18"/>
      <c r="AE12" s="18"/>
      <c r="AF12" s="23"/>
      <c r="AG12" s="105" t="s">
        <v>89</v>
      </c>
      <c r="AH12" s="105"/>
      <c r="AI12" s="105"/>
      <c r="AJ12" s="105"/>
      <c r="AK12" s="23"/>
      <c r="AL12" s="29"/>
      <c r="AM12" s="29"/>
      <c r="AN12" s="29"/>
      <c r="AO12" s="30"/>
      <c r="AP12" s="31"/>
      <c r="AQ12" s="29"/>
      <c r="AR12" s="40"/>
    </row>
    <row r="13" spans="1:44" s="104" customFormat="1" ht="15" customHeight="1" x14ac:dyDescent="0.25">
      <c r="A13" s="103"/>
      <c r="B13" s="29">
        <v>2016</v>
      </c>
      <c r="C13" s="29" t="s">
        <v>40</v>
      </c>
      <c r="D13" s="2" t="s">
        <v>78</v>
      </c>
      <c r="E13" s="29">
        <v>28</v>
      </c>
      <c r="F13" s="29">
        <v>0</v>
      </c>
      <c r="G13" s="29">
        <v>7</v>
      </c>
      <c r="H13" s="29">
        <v>31</v>
      </c>
      <c r="I13" s="29">
        <v>83</v>
      </c>
      <c r="J13" s="29">
        <v>60</v>
      </c>
      <c r="K13" s="29">
        <v>13</v>
      </c>
      <c r="L13" s="29">
        <v>3</v>
      </c>
      <c r="M13" s="29">
        <v>7</v>
      </c>
      <c r="N13" s="46">
        <v>0.57199999999999995</v>
      </c>
      <c r="O13" s="94">
        <v>145</v>
      </c>
      <c r="P13" s="18"/>
      <c r="Q13" s="18"/>
      <c r="R13" s="18"/>
      <c r="S13" s="18"/>
      <c r="T13" s="23"/>
      <c r="U13" s="29">
        <v>11</v>
      </c>
      <c r="V13" s="30">
        <v>1</v>
      </c>
      <c r="W13" s="30">
        <v>0</v>
      </c>
      <c r="X13" s="29">
        <v>7</v>
      </c>
      <c r="Y13" s="29">
        <v>25</v>
      </c>
      <c r="Z13" s="33">
        <v>0.65800000000000003</v>
      </c>
      <c r="AA13" s="23"/>
      <c r="AB13" s="18"/>
      <c r="AC13" s="18"/>
      <c r="AD13" s="18"/>
      <c r="AE13" s="18"/>
      <c r="AF13" s="23"/>
      <c r="AG13" s="105" t="s">
        <v>93</v>
      </c>
      <c r="AH13" s="105" t="s">
        <v>94</v>
      </c>
      <c r="AI13" s="105"/>
      <c r="AJ13" s="105" t="s">
        <v>95</v>
      </c>
      <c r="AK13" s="23"/>
      <c r="AL13" s="29"/>
      <c r="AM13" s="29"/>
      <c r="AN13" s="29">
        <v>1</v>
      </c>
      <c r="AO13" s="30">
        <v>1</v>
      </c>
      <c r="AP13" s="31"/>
      <c r="AQ13" s="29"/>
      <c r="AR13" s="40"/>
    </row>
    <row r="14" spans="1:44" s="104" customFormat="1" ht="15" customHeight="1" x14ac:dyDescent="0.25">
      <c r="A14" s="103"/>
      <c r="B14" s="29">
        <v>2017</v>
      </c>
      <c r="C14" s="29" t="s">
        <v>40</v>
      </c>
      <c r="D14" s="2" t="s">
        <v>78</v>
      </c>
      <c r="E14" s="29">
        <v>29</v>
      </c>
      <c r="F14" s="29">
        <v>4</v>
      </c>
      <c r="G14" s="29">
        <v>8</v>
      </c>
      <c r="H14" s="29">
        <v>38</v>
      </c>
      <c r="I14" s="29">
        <v>97</v>
      </c>
      <c r="J14" s="29">
        <v>54</v>
      </c>
      <c r="K14" s="29">
        <v>27</v>
      </c>
      <c r="L14" s="29">
        <v>4</v>
      </c>
      <c r="M14" s="29">
        <v>12</v>
      </c>
      <c r="N14" s="46">
        <v>0.63390000000000002</v>
      </c>
      <c r="O14" s="94">
        <v>153</v>
      </c>
      <c r="P14" s="18"/>
      <c r="Q14" s="18" t="s">
        <v>101</v>
      </c>
      <c r="R14" s="18"/>
      <c r="S14" s="18"/>
      <c r="T14" s="23"/>
      <c r="U14" s="29">
        <v>11</v>
      </c>
      <c r="V14" s="30">
        <v>0</v>
      </c>
      <c r="W14" s="30">
        <v>0</v>
      </c>
      <c r="X14" s="29">
        <v>6</v>
      </c>
      <c r="Y14" s="29">
        <v>23</v>
      </c>
      <c r="Z14" s="33">
        <v>0.52300000000000002</v>
      </c>
      <c r="AA14" s="23"/>
      <c r="AB14" s="18"/>
      <c r="AC14" s="18"/>
      <c r="AD14" s="18"/>
      <c r="AE14" s="18"/>
      <c r="AF14" s="23"/>
      <c r="AG14" s="105" t="s">
        <v>93</v>
      </c>
      <c r="AH14" s="105" t="s">
        <v>96</v>
      </c>
      <c r="AI14" s="105"/>
      <c r="AJ14" s="105" t="s">
        <v>97</v>
      </c>
      <c r="AK14" s="23"/>
      <c r="AL14" s="29"/>
      <c r="AM14" s="29"/>
      <c r="AN14" s="29">
        <v>1</v>
      </c>
      <c r="AO14" s="30">
        <v>1</v>
      </c>
      <c r="AP14" s="31"/>
      <c r="AQ14" s="29"/>
      <c r="AR14" s="40"/>
    </row>
    <row r="15" spans="1:44" s="104" customFormat="1" ht="15" customHeight="1" x14ac:dyDescent="0.25">
      <c r="A15" s="103"/>
      <c r="B15" s="29">
        <v>2018</v>
      </c>
      <c r="C15" s="29" t="s">
        <v>103</v>
      </c>
      <c r="D15" s="2" t="s">
        <v>78</v>
      </c>
      <c r="E15" s="29">
        <v>30</v>
      </c>
      <c r="F15" s="29">
        <v>3</v>
      </c>
      <c r="G15" s="29">
        <v>7</v>
      </c>
      <c r="H15" s="29">
        <v>51</v>
      </c>
      <c r="I15" s="29">
        <v>101</v>
      </c>
      <c r="J15" s="29">
        <v>62</v>
      </c>
      <c r="K15" s="29">
        <v>20</v>
      </c>
      <c r="L15" s="29">
        <v>9</v>
      </c>
      <c r="M15" s="29">
        <v>10</v>
      </c>
      <c r="N15" s="46">
        <v>0.70130000000000003</v>
      </c>
      <c r="O15" s="94">
        <v>144.01825181805219</v>
      </c>
      <c r="P15" s="18"/>
      <c r="Q15" s="18" t="s">
        <v>39</v>
      </c>
      <c r="R15" s="18" t="s">
        <v>99</v>
      </c>
      <c r="S15" s="18"/>
      <c r="T15" s="23"/>
      <c r="U15" s="29">
        <v>2</v>
      </c>
      <c r="V15" s="30">
        <v>0</v>
      </c>
      <c r="W15" s="30">
        <v>0</v>
      </c>
      <c r="X15" s="29">
        <v>0</v>
      </c>
      <c r="Y15" s="29">
        <v>4</v>
      </c>
      <c r="Z15" s="33">
        <v>0.36359999999999998</v>
      </c>
      <c r="AA15" s="23"/>
      <c r="AB15" s="18"/>
      <c r="AC15" s="18"/>
      <c r="AD15" s="18"/>
      <c r="AE15" s="18"/>
      <c r="AF15" s="23"/>
      <c r="AG15" s="105"/>
      <c r="AH15" s="105" t="s">
        <v>102</v>
      </c>
      <c r="AI15" s="105"/>
      <c r="AJ15" s="105"/>
      <c r="AK15" s="23"/>
      <c r="AL15" s="29"/>
      <c r="AM15" s="29"/>
      <c r="AN15" s="29"/>
      <c r="AO15" s="30"/>
      <c r="AP15" s="31"/>
      <c r="AQ15" s="29">
        <v>1</v>
      </c>
      <c r="AR15" s="40"/>
    </row>
    <row r="16" spans="1:44" s="104" customFormat="1" ht="15" customHeight="1" x14ac:dyDescent="0.25">
      <c r="A16" s="103"/>
      <c r="B16" s="29">
        <v>2019</v>
      </c>
      <c r="C16" s="29" t="s">
        <v>114</v>
      </c>
      <c r="D16" s="2" t="s">
        <v>78</v>
      </c>
      <c r="E16" s="29">
        <v>28</v>
      </c>
      <c r="F16" s="29">
        <v>4</v>
      </c>
      <c r="G16" s="29">
        <v>6</v>
      </c>
      <c r="H16" s="29">
        <v>43</v>
      </c>
      <c r="I16" s="29">
        <v>100</v>
      </c>
      <c r="J16" s="29">
        <v>65</v>
      </c>
      <c r="K16" s="29">
        <v>12</v>
      </c>
      <c r="L16" s="29">
        <v>13</v>
      </c>
      <c r="M16" s="29">
        <v>10</v>
      </c>
      <c r="N16" s="137">
        <v>0.65780000000000005</v>
      </c>
      <c r="O16" s="94">
        <v>152</v>
      </c>
      <c r="P16" s="18"/>
      <c r="Q16" s="18" t="s">
        <v>112</v>
      </c>
      <c r="R16" s="18"/>
      <c r="S16" s="18"/>
      <c r="T16" s="23"/>
      <c r="U16" s="29">
        <v>8</v>
      </c>
      <c r="V16" s="30">
        <v>0</v>
      </c>
      <c r="W16" s="30">
        <v>0</v>
      </c>
      <c r="X16" s="29">
        <v>10</v>
      </c>
      <c r="Y16" s="29">
        <v>23</v>
      </c>
      <c r="Z16" s="33">
        <v>0.71870000000000001</v>
      </c>
      <c r="AA16" s="23"/>
      <c r="AB16" s="18"/>
      <c r="AC16" s="18"/>
      <c r="AD16" s="18"/>
      <c r="AE16" s="18"/>
      <c r="AF16" s="23"/>
      <c r="AG16" s="105" t="s">
        <v>93</v>
      </c>
      <c r="AH16" s="105" t="s">
        <v>102</v>
      </c>
      <c r="AI16" s="105" t="s">
        <v>113</v>
      </c>
      <c r="AJ16" s="105"/>
      <c r="AK16" s="23"/>
      <c r="AL16" s="29"/>
      <c r="AM16" s="29"/>
      <c r="AN16" s="29"/>
      <c r="AO16" s="30"/>
      <c r="AP16" s="31"/>
      <c r="AQ16" s="29"/>
      <c r="AR16" s="40"/>
    </row>
    <row r="17" spans="1:44" s="104" customFormat="1" ht="15" customHeight="1" x14ac:dyDescent="0.25">
      <c r="A17" s="103"/>
      <c r="B17" s="29">
        <v>2020</v>
      </c>
      <c r="C17" s="29" t="s">
        <v>103</v>
      </c>
      <c r="D17" s="2" t="s">
        <v>78</v>
      </c>
      <c r="E17" s="29">
        <v>22</v>
      </c>
      <c r="F17" s="29">
        <v>1</v>
      </c>
      <c r="G17" s="29">
        <v>4</v>
      </c>
      <c r="H17" s="29">
        <v>24</v>
      </c>
      <c r="I17" s="29">
        <v>72</v>
      </c>
      <c r="J17" s="29">
        <v>48</v>
      </c>
      <c r="K17" s="29">
        <v>16</v>
      </c>
      <c r="L17" s="29">
        <v>3</v>
      </c>
      <c r="M17" s="29">
        <v>5</v>
      </c>
      <c r="N17" s="33">
        <v>0.5413</v>
      </c>
      <c r="O17" s="28">
        <v>133</v>
      </c>
      <c r="P17" s="108"/>
      <c r="Q17" s="18"/>
      <c r="R17" s="18"/>
      <c r="S17" s="18"/>
      <c r="T17" s="23"/>
      <c r="U17" s="29">
        <v>6</v>
      </c>
      <c r="V17" s="30">
        <v>1</v>
      </c>
      <c r="W17" s="30">
        <v>2</v>
      </c>
      <c r="X17" s="29">
        <v>4</v>
      </c>
      <c r="Y17" s="29">
        <v>20</v>
      </c>
      <c r="Z17" s="33">
        <v>0.625</v>
      </c>
      <c r="AA17" s="23"/>
      <c r="AB17" s="18"/>
      <c r="AC17" s="18"/>
      <c r="AD17" s="18"/>
      <c r="AE17" s="18"/>
      <c r="AF17" s="23"/>
      <c r="AG17" s="105" t="s">
        <v>201</v>
      </c>
      <c r="AH17" s="105" t="s">
        <v>202</v>
      </c>
      <c r="AI17" s="105" t="s">
        <v>215</v>
      </c>
      <c r="AJ17" s="105"/>
      <c r="AK17" s="23"/>
      <c r="AL17" s="29"/>
      <c r="AM17" s="29"/>
      <c r="AN17" s="29"/>
      <c r="AO17" s="30"/>
      <c r="AP17" s="31"/>
      <c r="AQ17" s="29">
        <v>1</v>
      </c>
      <c r="AR17" s="40"/>
    </row>
    <row r="18" spans="1:44" s="104" customFormat="1" ht="15" customHeight="1" x14ac:dyDescent="0.25">
      <c r="A18" s="103"/>
      <c r="B18" s="29">
        <v>2021</v>
      </c>
      <c r="C18" s="29" t="s">
        <v>103</v>
      </c>
      <c r="D18" s="105" t="s">
        <v>78</v>
      </c>
      <c r="E18" s="29">
        <v>27</v>
      </c>
      <c r="F18" s="29">
        <v>1</v>
      </c>
      <c r="G18" s="29">
        <v>5</v>
      </c>
      <c r="H18" s="29">
        <v>40</v>
      </c>
      <c r="I18" s="29">
        <v>71</v>
      </c>
      <c r="J18" s="29">
        <v>43</v>
      </c>
      <c r="K18" s="29">
        <v>17</v>
      </c>
      <c r="L18" s="29">
        <v>5</v>
      </c>
      <c r="M18" s="29">
        <v>6</v>
      </c>
      <c r="N18" s="46">
        <v>0.57720000000000005</v>
      </c>
      <c r="O18" s="23">
        <v>123</v>
      </c>
      <c r="P18" s="18"/>
      <c r="Q18" s="18" t="s">
        <v>221</v>
      </c>
      <c r="R18" s="18"/>
      <c r="S18" s="18"/>
      <c r="T18" s="23"/>
      <c r="U18" s="29">
        <v>9</v>
      </c>
      <c r="V18" s="30">
        <v>0</v>
      </c>
      <c r="W18" s="30">
        <v>2</v>
      </c>
      <c r="X18" s="29">
        <v>3</v>
      </c>
      <c r="Y18" s="29">
        <v>18</v>
      </c>
      <c r="Z18" s="33">
        <v>0.52939999999999998</v>
      </c>
      <c r="AA18" s="23"/>
      <c r="AB18" s="18"/>
      <c r="AC18" s="18"/>
      <c r="AD18" s="18"/>
      <c r="AE18" s="18"/>
      <c r="AF18" s="23"/>
      <c r="AG18" s="105" t="s">
        <v>225</v>
      </c>
      <c r="AH18" s="105" t="s">
        <v>226</v>
      </c>
      <c r="AI18" s="105" t="s">
        <v>227</v>
      </c>
      <c r="AJ18" s="105"/>
      <c r="AK18" s="23"/>
      <c r="AL18" s="29"/>
      <c r="AM18" s="29"/>
      <c r="AN18" s="29"/>
      <c r="AO18" s="30"/>
      <c r="AP18" s="31"/>
      <c r="AQ18" s="29">
        <v>1</v>
      </c>
      <c r="AR18" s="40"/>
    </row>
    <row r="19" spans="1:44" s="104" customFormat="1" ht="15" customHeight="1" x14ac:dyDescent="0.25">
      <c r="A19" s="103"/>
      <c r="B19" s="29">
        <v>2022</v>
      </c>
      <c r="C19" s="29" t="s">
        <v>40</v>
      </c>
      <c r="D19" s="105" t="s">
        <v>78</v>
      </c>
      <c r="E19" s="29">
        <v>25</v>
      </c>
      <c r="F19" s="29">
        <v>0</v>
      </c>
      <c r="G19" s="29">
        <v>7</v>
      </c>
      <c r="H19" s="29">
        <v>42</v>
      </c>
      <c r="I19" s="29">
        <v>97</v>
      </c>
      <c r="J19" s="29">
        <v>63</v>
      </c>
      <c r="K19" s="29">
        <v>19</v>
      </c>
      <c r="L19" s="29">
        <v>8</v>
      </c>
      <c r="M19" s="29">
        <v>7</v>
      </c>
      <c r="N19" s="46">
        <v>0.79510000000000003</v>
      </c>
      <c r="O19" s="23">
        <v>122</v>
      </c>
      <c r="P19" s="18"/>
      <c r="Q19" s="18" t="s">
        <v>114</v>
      </c>
      <c r="R19" s="18" t="s">
        <v>258</v>
      </c>
      <c r="S19" s="18"/>
      <c r="T19" s="23"/>
      <c r="U19" s="29">
        <v>10</v>
      </c>
      <c r="V19" s="30">
        <v>0</v>
      </c>
      <c r="W19" s="30">
        <v>3</v>
      </c>
      <c r="X19" s="29">
        <v>14</v>
      </c>
      <c r="Y19" s="29">
        <v>38</v>
      </c>
      <c r="Z19" s="46">
        <v>0.73080000000000001</v>
      </c>
      <c r="AA19" s="23"/>
      <c r="AB19" s="18"/>
      <c r="AC19" s="18" t="s">
        <v>259</v>
      </c>
      <c r="AD19" s="18"/>
      <c r="AE19" s="18"/>
      <c r="AF19" s="23"/>
      <c r="AG19" s="105" t="s">
        <v>260</v>
      </c>
      <c r="AH19" s="105" t="s">
        <v>261</v>
      </c>
      <c r="AI19" s="105"/>
      <c r="AJ19" s="105" t="s">
        <v>262</v>
      </c>
      <c r="AK19" s="23"/>
      <c r="AL19" s="29"/>
      <c r="AM19" s="29"/>
      <c r="AN19" s="29"/>
      <c r="AO19" s="30">
        <v>1</v>
      </c>
      <c r="AP19" s="31"/>
      <c r="AQ19" s="29"/>
      <c r="AR19" s="40"/>
    </row>
    <row r="20" spans="1:44" s="104" customFormat="1" ht="15" customHeight="1" x14ac:dyDescent="0.25">
      <c r="A20" s="103"/>
      <c r="B20" s="29">
        <v>2023</v>
      </c>
      <c r="C20" s="29" t="s">
        <v>34</v>
      </c>
      <c r="D20" s="2" t="s">
        <v>78</v>
      </c>
      <c r="E20" s="29">
        <v>28</v>
      </c>
      <c r="F20" s="29">
        <v>4</v>
      </c>
      <c r="G20" s="30">
        <v>7</v>
      </c>
      <c r="H20" s="29">
        <v>47</v>
      </c>
      <c r="I20" s="29">
        <v>120</v>
      </c>
      <c r="J20" s="29">
        <v>73</v>
      </c>
      <c r="K20" s="29">
        <v>25</v>
      </c>
      <c r="L20" s="29">
        <v>11</v>
      </c>
      <c r="M20" s="29">
        <v>11</v>
      </c>
      <c r="N20" s="46">
        <v>0.76433121019108285</v>
      </c>
      <c r="O20" s="23">
        <v>157</v>
      </c>
      <c r="P20" s="18"/>
      <c r="Q20" s="29" t="s">
        <v>103</v>
      </c>
      <c r="R20" s="18" t="s">
        <v>287</v>
      </c>
      <c r="S20" s="18" t="s">
        <v>258</v>
      </c>
      <c r="T20" s="28"/>
      <c r="U20" s="29">
        <v>12</v>
      </c>
      <c r="V20" s="29">
        <v>0</v>
      </c>
      <c r="W20" s="30">
        <v>0</v>
      </c>
      <c r="X20" s="29">
        <v>19</v>
      </c>
      <c r="Y20" s="29">
        <v>42</v>
      </c>
      <c r="Z20" s="33">
        <v>0.73680000000000012</v>
      </c>
      <c r="AA20" s="23"/>
      <c r="AB20" s="18"/>
      <c r="AC20" s="29" t="s">
        <v>103</v>
      </c>
      <c r="AD20" s="18"/>
      <c r="AE20" s="18"/>
      <c r="AF20" s="23"/>
      <c r="AG20" s="105" t="s">
        <v>290</v>
      </c>
      <c r="AH20" s="105" t="s">
        <v>291</v>
      </c>
      <c r="AI20" s="105"/>
      <c r="AJ20" s="105" t="s">
        <v>292</v>
      </c>
      <c r="AK20" s="23"/>
      <c r="AL20" s="29"/>
      <c r="AM20" s="29"/>
      <c r="AN20" s="29"/>
      <c r="AO20" s="30"/>
      <c r="AP20" s="31">
        <v>1</v>
      </c>
      <c r="AQ20" s="29"/>
      <c r="AR20" s="40"/>
    </row>
    <row r="21" spans="1:44" s="104" customFormat="1" ht="15" customHeight="1" x14ac:dyDescent="0.25">
      <c r="A21" s="106"/>
      <c r="B21" s="16" t="s">
        <v>7</v>
      </c>
      <c r="C21" s="17"/>
      <c r="D21" s="15"/>
      <c r="E21" s="18">
        <f t="shared" ref="E21:M21" si="0">SUM(E4:E20)</f>
        <v>305</v>
      </c>
      <c r="F21" s="18">
        <f t="shared" si="0"/>
        <v>24</v>
      </c>
      <c r="G21" s="18">
        <f t="shared" si="0"/>
        <v>70</v>
      </c>
      <c r="H21" s="18">
        <f t="shared" si="0"/>
        <v>402</v>
      </c>
      <c r="I21" s="18">
        <f t="shared" si="0"/>
        <v>1103</v>
      </c>
      <c r="J21" s="18">
        <f t="shared" si="0"/>
        <v>593</v>
      </c>
      <c r="K21" s="18">
        <f t="shared" si="0"/>
        <v>330</v>
      </c>
      <c r="L21" s="18">
        <f t="shared" si="0"/>
        <v>86</v>
      </c>
      <c r="M21" s="17">
        <f t="shared" si="0"/>
        <v>94</v>
      </c>
      <c r="N21" s="35">
        <f>PRODUCT(I21/O21)</f>
        <v>0.6288441578050995</v>
      </c>
      <c r="O21" s="107">
        <f>SUM(O3:O20)</f>
        <v>1754.0116836735531</v>
      </c>
      <c r="P21" s="108" t="s">
        <v>90</v>
      </c>
      <c r="Q21" s="108" t="s">
        <v>289</v>
      </c>
      <c r="R21" s="108" t="s">
        <v>90</v>
      </c>
      <c r="S21" s="108" t="s">
        <v>90</v>
      </c>
      <c r="T21" s="23"/>
      <c r="U21" s="18">
        <f>SUM(U12:U20)</f>
        <v>72</v>
      </c>
      <c r="V21" s="18">
        <f>SUM(V12:V20)</f>
        <v>2</v>
      </c>
      <c r="W21" s="18">
        <f>SUM(W12:W20)</f>
        <v>7</v>
      </c>
      <c r="X21" s="18">
        <f>SUM(X12:X20)</f>
        <v>66</v>
      </c>
      <c r="Y21" s="18">
        <f>SUM(Y12:Y20)</f>
        <v>205</v>
      </c>
      <c r="Z21" s="35">
        <f>PRODUCT(N27)</f>
        <v>0.63076923076923075</v>
      </c>
      <c r="AA21" s="107"/>
      <c r="AB21" s="108" t="s">
        <v>90</v>
      </c>
      <c r="AC21" s="108" t="s">
        <v>289</v>
      </c>
      <c r="AD21" s="108" t="s">
        <v>90</v>
      </c>
      <c r="AE21" s="108" t="s">
        <v>90</v>
      </c>
      <c r="AF21" s="23"/>
      <c r="AG21" s="108" t="s">
        <v>293</v>
      </c>
      <c r="AH21" s="108" t="s">
        <v>294</v>
      </c>
      <c r="AI21" s="108" t="s">
        <v>228</v>
      </c>
      <c r="AJ21" s="108" t="s">
        <v>295</v>
      </c>
      <c r="AK21" s="23"/>
      <c r="AL21" s="18">
        <f t="shared" ref="AL21:AQ21" si="1">SUM(AL4:AL20)</f>
        <v>0</v>
      </c>
      <c r="AM21" s="18">
        <f t="shared" si="1"/>
        <v>0</v>
      </c>
      <c r="AN21" s="18">
        <f t="shared" si="1"/>
        <v>2</v>
      </c>
      <c r="AO21" s="18">
        <f t="shared" si="1"/>
        <v>3</v>
      </c>
      <c r="AP21" s="18">
        <f t="shared" si="1"/>
        <v>1</v>
      </c>
      <c r="AQ21" s="18">
        <f t="shared" si="1"/>
        <v>3</v>
      </c>
      <c r="AR21" s="40"/>
    </row>
    <row r="22" spans="1:44" s="104" customFormat="1" ht="15" customHeight="1" x14ac:dyDescent="0.25">
      <c r="A22" s="106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09"/>
      <c r="O22" s="23"/>
      <c r="P22" s="22"/>
      <c r="Q22" s="20"/>
      <c r="R22" s="110"/>
      <c r="S22" s="111"/>
      <c r="T22" s="23"/>
      <c r="U22" s="17"/>
      <c r="V22" s="14"/>
      <c r="W22" s="14"/>
      <c r="X22" s="14"/>
      <c r="Y22" s="14"/>
      <c r="Z22" s="15"/>
      <c r="AA22" s="23"/>
      <c r="AB22" s="112"/>
      <c r="AC22" s="113"/>
      <c r="AD22" s="110"/>
      <c r="AE22" s="111"/>
      <c r="AF22" s="23"/>
      <c r="AG22" s="114">
        <f>PRODUCT(7/8)</f>
        <v>0.875</v>
      </c>
      <c r="AH22" s="114">
        <v>0.5</v>
      </c>
      <c r="AI22" s="114">
        <v>0.66700000000000004</v>
      </c>
      <c r="AJ22" s="114">
        <v>0.75</v>
      </c>
      <c r="AK22" s="23"/>
      <c r="AL22" s="17"/>
      <c r="AM22" s="14"/>
      <c r="AN22" s="14"/>
      <c r="AO22" s="14"/>
      <c r="AP22" s="14"/>
      <c r="AQ22" s="15"/>
      <c r="AR22" s="40"/>
    </row>
    <row r="23" spans="1:44" ht="15" customHeight="1" x14ac:dyDescent="0.25">
      <c r="A23" s="103"/>
      <c r="B23" s="2" t="s">
        <v>2</v>
      </c>
      <c r="C23" s="31"/>
      <c r="D23" s="36">
        <f>SUM(F21:H21)+((I21-F21-G21)/3)+(E21/3)+(AL21*25)+(AM21*25)+(AN21*10)+(AO21*25)+(AP21*20)+(AQ21*15)</f>
        <v>1094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7"/>
      <c r="P23" s="23"/>
      <c r="Q23" s="23"/>
      <c r="R23" s="23"/>
      <c r="S23" s="23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23"/>
      <c r="AG23" s="37"/>
      <c r="AH23" s="37"/>
      <c r="AI23" s="37"/>
      <c r="AJ23" s="37"/>
      <c r="AK23" s="23"/>
      <c r="AL23" s="37"/>
      <c r="AM23" s="37"/>
      <c r="AN23" s="37"/>
      <c r="AO23" s="37"/>
      <c r="AP23" s="37"/>
      <c r="AQ23" s="37"/>
      <c r="AR23" s="40"/>
    </row>
    <row r="24" spans="1:44" s="104" customFormat="1" ht="15" customHeight="1" x14ac:dyDescent="0.25">
      <c r="A24" s="103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28"/>
      <c r="P24" s="28"/>
      <c r="Q24" s="28"/>
      <c r="R24" s="28"/>
      <c r="S24" s="28"/>
      <c r="T24" s="28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23"/>
      <c r="AG24" s="37"/>
      <c r="AH24" s="37"/>
      <c r="AI24" s="37"/>
      <c r="AJ24" s="37"/>
      <c r="AK24" s="23"/>
      <c r="AL24" s="37"/>
      <c r="AM24" s="37"/>
      <c r="AN24" s="37"/>
      <c r="AO24" s="37"/>
      <c r="AP24" s="37"/>
      <c r="AQ24" s="37"/>
      <c r="AR24" s="40"/>
    </row>
    <row r="25" spans="1:44" ht="15" customHeight="1" x14ac:dyDescent="0.25">
      <c r="A25" s="103"/>
      <c r="B25" s="22" t="s">
        <v>25</v>
      </c>
      <c r="C25" s="41"/>
      <c r="D25" s="41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37"/>
      <c r="K25" s="18" t="s">
        <v>27</v>
      </c>
      <c r="L25" s="18" t="s">
        <v>28</v>
      </c>
      <c r="M25" s="18" t="s">
        <v>29</v>
      </c>
      <c r="N25" s="18" t="s">
        <v>22</v>
      </c>
      <c r="O25" s="23"/>
      <c r="P25" s="42" t="s">
        <v>224</v>
      </c>
      <c r="Q25" s="12"/>
      <c r="R25" s="12"/>
      <c r="S25" s="12"/>
      <c r="T25" s="43"/>
      <c r="U25" s="43"/>
      <c r="V25" s="43"/>
      <c r="W25" s="43"/>
      <c r="X25" s="43"/>
      <c r="Y25" s="12"/>
      <c r="Z25" s="12"/>
      <c r="AA25" s="12"/>
      <c r="AB25" s="43"/>
      <c r="AC25" s="43"/>
      <c r="AD25" s="12"/>
      <c r="AE25" s="44"/>
      <c r="AF25" s="23"/>
      <c r="AG25" s="42" t="s">
        <v>222</v>
      </c>
      <c r="AH25" s="12"/>
      <c r="AI25" s="12"/>
      <c r="AJ25" s="12"/>
      <c r="AK25" s="12"/>
      <c r="AL25" s="11" t="s">
        <v>223</v>
      </c>
      <c r="AM25" s="12"/>
      <c r="AN25" s="12"/>
      <c r="AO25" s="12"/>
      <c r="AP25" s="12"/>
      <c r="AQ25" s="44"/>
      <c r="AR25" s="40"/>
    </row>
    <row r="26" spans="1:44" ht="15" customHeight="1" x14ac:dyDescent="0.25">
      <c r="A26" s="103"/>
      <c r="B26" s="42" t="s">
        <v>13</v>
      </c>
      <c r="C26" s="12"/>
      <c r="D26" s="44"/>
      <c r="E26" s="29">
        <f>PRODUCT(E21)</f>
        <v>305</v>
      </c>
      <c r="F26" s="29">
        <f>PRODUCT(F21)</f>
        <v>24</v>
      </c>
      <c r="G26" s="29">
        <f>PRODUCT(G21)</f>
        <v>70</v>
      </c>
      <c r="H26" s="29">
        <f>PRODUCT(H21)</f>
        <v>402</v>
      </c>
      <c r="I26" s="29">
        <f>PRODUCT(I21)</f>
        <v>1103</v>
      </c>
      <c r="J26" s="37"/>
      <c r="K26" s="45">
        <f>PRODUCT((F26+G26)/E26)</f>
        <v>0.30819672131147541</v>
      </c>
      <c r="L26" s="45">
        <f>PRODUCT(H26/E26)</f>
        <v>1.3180327868852459</v>
      </c>
      <c r="M26" s="45">
        <f>PRODUCT(I26/E26)</f>
        <v>3.6163934426229507</v>
      </c>
      <c r="N26" s="46">
        <f>PRODUCT(N21)</f>
        <v>0.6288441578050995</v>
      </c>
      <c r="O26" s="23">
        <f>PRODUCT(O21)</f>
        <v>1754.0116836735531</v>
      </c>
      <c r="P26" s="124" t="s">
        <v>9</v>
      </c>
      <c r="Q26" s="138"/>
      <c r="R26" s="125" t="s">
        <v>47</v>
      </c>
      <c r="S26" s="125"/>
      <c r="T26" s="125"/>
      <c r="U26" s="125"/>
      <c r="V26" s="125"/>
      <c r="W26" s="125"/>
      <c r="X26" s="125"/>
      <c r="Y26" s="139"/>
      <c r="Z26" s="139" t="s">
        <v>11</v>
      </c>
      <c r="AA26" s="139"/>
      <c r="AB26" s="125"/>
      <c r="AC26" s="140" t="s">
        <v>48</v>
      </c>
      <c r="AD26" s="140"/>
      <c r="AE26" s="126"/>
      <c r="AF26" s="23"/>
      <c r="AG26" s="124" t="s">
        <v>9</v>
      </c>
      <c r="AH26" s="125" t="s">
        <v>233</v>
      </c>
      <c r="AI26" s="125"/>
      <c r="AJ26" s="140"/>
      <c r="AK26" s="140"/>
      <c r="AL26" s="140">
        <v>1394</v>
      </c>
      <c r="AM26" s="140"/>
      <c r="AN26" s="152" t="s">
        <v>236</v>
      </c>
      <c r="AO26" s="140"/>
      <c r="AP26" s="140"/>
      <c r="AQ26" s="177"/>
      <c r="AR26" s="40"/>
    </row>
    <row r="27" spans="1:44" ht="15" customHeight="1" x14ac:dyDescent="0.25">
      <c r="A27" s="103"/>
      <c r="B27" s="47" t="s">
        <v>15</v>
      </c>
      <c r="C27" s="48"/>
      <c r="D27" s="49"/>
      <c r="E27" s="29">
        <f>PRODUCT(U21)</f>
        <v>72</v>
      </c>
      <c r="F27" s="29">
        <f t="shared" ref="F27:I27" si="2">PRODUCT(V21)</f>
        <v>2</v>
      </c>
      <c r="G27" s="29">
        <f t="shared" si="2"/>
        <v>7</v>
      </c>
      <c r="H27" s="29">
        <f t="shared" si="2"/>
        <v>66</v>
      </c>
      <c r="I27" s="29">
        <f t="shared" si="2"/>
        <v>205</v>
      </c>
      <c r="J27" s="37"/>
      <c r="K27" s="45">
        <f>PRODUCT((F27+G27)/E27)</f>
        <v>0.125</v>
      </c>
      <c r="L27" s="45">
        <f>PRODUCT(H27/E27)</f>
        <v>0.91666666666666663</v>
      </c>
      <c r="M27" s="45">
        <f>PRODUCT(I27/E27)</f>
        <v>2.8472222222222223</v>
      </c>
      <c r="N27" s="46">
        <f>PRODUCT(I27/O27)</f>
        <v>0.63076923076923075</v>
      </c>
      <c r="O27" s="28">
        <v>325</v>
      </c>
      <c r="P27" s="141" t="s">
        <v>91</v>
      </c>
      <c r="Q27" s="142"/>
      <c r="R27" s="143" t="s">
        <v>49</v>
      </c>
      <c r="S27" s="143"/>
      <c r="T27" s="143"/>
      <c r="U27" s="143"/>
      <c r="V27" s="143"/>
      <c r="W27" s="143"/>
      <c r="X27" s="143"/>
      <c r="Y27" s="144"/>
      <c r="Z27" s="144" t="s">
        <v>51</v>
      </c>
      <c r="AA27" s="144"/>
      <c r="AB27" s="143"/>
      <c r="AC27" s="107" t="s">
        <v>50</v>
      </c>
      <c r="AD27" s="107"/>
      <c r="AE27" s="145"/>
      <c r="AF27" s="23"/>
      <c r="AG27" s="141" t="s">
        <v>91</v>
      </c>
      <c r="AH27" s="143" t="s">
        <v>235</v>
      </c>
      <c r="AI27" s="143"/>
      <c r="AJ27" s="107"/>
      <c r="AK27" s="107"/>
      <c r="AL27" s="107">
        <v>1721</v>
      </c>
      <c r="AM27" s="107"/>
      <c r="AN27" s="152" t="s">
        <v>237</v>
      </c>
      <c r="AO27" s="107"/>
      <c r="AP27" s="107"/>
      <c r="AQ27" s="174"/>
      <c r="AR27" s="40"/>
    </row>
    <row r="28" spans="1:44" ht="15" customHeight="1" x14ac:dyDescent="0.25">
      <c r="A28" s="103"/>
      <c r="B28" s="50" t="s">
        <v>16</v>
      </c>
      <c r="C28" s="51"/>
      <c r="D28" s="52"/>
      <c r="E28" s="32">
        <v>8</v>
      </c>
      <c r="F28" s="32">
        <v>0</v>
      </c>
      <c r="G28" s="32">
        <v>3</v>
      </c>
      <c r="H28" s="32">
        <v>9</v>
      </c>
      <c r="I28" s="32">
        <v>27</v>
      </c>
      <c r="J28" s="37"/>
      <c r="K28" s="53">
        <f>PRODUCT((F28+G28)/E28)</f>
        <v>0.375</v>
      </c>
      <c r="L28" s="53">
        <f>PRODUCT(H28/E28)</f>
        <v>1.125</v>
      </c>
      <c r="M28" s="53">
        <f>PRODUCT(I28/E28)</f>
        <v>3.375</v>
      </c>
      <c r="N28" s="75">
        <f>PRODUCT(I28/O28)</f>
        <v>0.57446808510638303</v>
      </c>
      <c r="O28" s="28">
        <v>47</v>
      </c>
      <c r="P28" s="141" t="s">
        <v>92</v>
      </c>
      <c r="Q28" s="142"/>
      <c r="R28" s="143" t="s">
        <v>47</v>
      </c>
      <c r="S28" s="143"/>
      <c r="T28" s="143"/>
      <c r="U28" s="143"/>
      <c r="V28" s="143"/>
      <c r="W28" s="143"/>
      <c r="X28" s="143"/>
      <c r="Y28" s="144"/>
      <c r="Z28" s="144" t="s">
        <v>11</v>
      </c>
      <c r="AA28" s="144"/>
      <c r="AB28" s="143"/>
      <c r="AC28" s="107" t="s">
        <v>48</v>
      </c>
      <c r="AD28" s="107"/>
      <c r="AE28" s="145"/>
      <c r="AF28" s="23"/>
      <c r="AG28" s="141" t="s">
        <v>92</v>
      </c>
      <c r="AH28" s="178" t="s">
        <v>234</v>
      </c>
      <c r="AI28" s="143"/>
      <c r="AJ28" s="107"/>
      <c r="AK28" s="107"/>
      <c r="AL28" s="107">
        <v>3082</v>
      </c>
      <c r="AM28" s="107"/>
      <c r="AN28" s="152" t="s">
        <v>238</v>
      </c>
      <c r="AO28" s="107"/>
      <c r="AP28" s="107"/>
      <c r="AQ28" s="174"/>
      <c r="AR28" s="40"/>
    </row>
    <row r="29" spans="1:44" ht="15" customHeight="1" x14ac:dyDescent="0.25">
      <c r="A29" s="103"/>
      <c r="B29" s="54" t="s">
        <v>26</v>
      </c>
      <c r="C29" s="55"/>
      <c r="D29" s="56"/>
      <c r="E29" s="18">
        <f>SUM(E26:E28)</f>
        <v>385</v>
      </c>
      <c r="F29" s="18">
        <f>SUM(F26:F28)</f>
        <v>26</v>
      </c>
      <c r="G29" s="18">
        <f>SUM(G26:G28)</f>
        <v>80</v>
      </c>
      <c r="H29" s="18">
        <f>SUM(H26:H28)</f>
        <v>477</v>
      </c>
      <c r="I29" s="18">
        <f>SUM(I26:I28)</f>
        <v>1335</v>
      </c>
      <c r="J29" s="37"/>
      <c r="K29" s="57">
        <f>PRODUCT((F29+G29)/E29)</f>
        <v>0.27532467532467531</v>
      </c>
      <c r="L29" s="57">
        <f>PRODUCT(H29/E29)</f>
        <v>1.238961038961039</v>
      </c>
      <c r="M29" s="57">
        <f>PRODUCT(I29/E29)</f>
        <v>3.4675324675324677</v>
      </c>
      <c r="N29" s="35">
        <f>PRODUCT(I29/O29)</f>
        <v>0.62793634214335192</v>
      </c>
      <c r="O29" s="23">
        <f>SUM(O26:O28)</f>
        <v>2126.0116836735533</v>
      </c>
      <c r="P29" s="146" t="s">
        <v>10</v>
      </c>
      <c r="Q29" s="147"/>
      <c r="R29" s="148" t="s">
        <v>52</v>
      </c>
      <c r="S29" s="148"/>
      <c r="T29" s="148"/>
      <c r="U29" s="148"/>
      <c r="V29" s="148"/>
      <c r="W29" s="148"/>
      <c r="X29" s="148"/>
      <c r="Y29" s="149"/>
      <c r="Z29" s="149" t="s">
        <v>37</v>
      </c>
      <c r="AA29" s="149"/>
      <c r="AB29" s="148"/>
      <c r="AC29" s="150" t="s">
        <v>53</v>
      </c>
      <c r="AD29" s="150"/>
      <c r="AE29" s="151"/>
      <c r="AF29" s="23"/>
      <c r="AG29" s="146" t="s">
        <v>10</v>
      </c>
      <c r="AH29" s="148" t="s">
        <v>235</v>
      </c>
      <c r="AI29" s="148"/>
      <c r="AJ29" s="150"/>
      <c r="AK29" s="150"/>
      <c r="AL29" s="150">
        <v>1721</v>
      </c>
      <c r="AM29" s="150"/>
      <c r="AN29" s="154" t="s">
        <v>237</v>
      </c>
      <c r="AO29" s="150"/>
      <c r="AP29" s="150"/>
      <c r="AQ29" s="73"/>
      <c r="AR29" s="40"/>
    </row>
    <row r="30" spans="1:44" ht="15" customHeight="1" x14ac:dyDescent="0.25">
      <c r="A30" s="103"/>
      <c r="B30" s="39"/>
      <c r="C30" s="39"/>
      <c r="D30" s="39"/>
      <c r="E30" s="39"/>
      <c r="F30" s="39"/>
      <c r="G30" s="39"/>
      <c r="H30" s="39"/>
      <c r="I30" s="39"/>
      <c r="J30" s="37"/>
      <c r="K30" s="39"/>
      <c r="L30" s="39"/>
      <c r="M30" s="39"/>
      <c r="N30" s="38"/>
      <c r="O30" s="23">
        <f>SUM(O27:O29)</f>
        <v>2498.0116836735533</v>
      </c>
      <c r="P30" s="37"/>
      <c r="Q30" s="37"/>
      <c r="R30" s="37"/>
      <c r="S30" s="37"/>
      <c r="T30" s="23"/>
      <c r="U30" s="23"/>
      <c r="V30" s="37"/>
      <c r="W30" s="37"/>
      <c r="X30" s="37"/>
      <c r="Y30" s="23"/>
      <c r="Z30" s="23"/>
      <c r="AA30" s="23"/>
      <c r="AB30" s="23"/>
      <c r="AC30" s="23"/>
      <c r="AD30" s="23"/>
      <c r="AE30" s="23"/>
      <c r="AF30" s="23"/>
      <c r="AG30" s="23"/>
      <c r="AH30" s="58"/>
      <c r="AI30" s="37"/>
      <c r="AJ30" s="37"/>
      <c r="AK30" s="23"/>
      <c r="AL30" s="37"/>
      <c r="AM30" s="37"/>
      <c r="AN30" s="37"/>
      <c r="AO30" s="37"/>
      <c r="AP30" s="37"/>
      <c r="AQ30" s="37"/>
      <c r="AR30" s="40"/>
    </row>
    <row r="31" spans="1:44" ht="15" customHeight="1" x14ac:dyDescent="0.25">
      <c r="A31" s="103"/>
      <c r="B31" s="42" t="s">
        <v>288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200"/>
      <c r="O31" s="11"/>
      <c r="P31" s="12"/>
      <c r="Q31" s="12"/>
      <c r="R31" s="12"/>
      <c r="S31" s="12"/>
      <c r="T31" s="11"/>
      <c r="U31" s="11"/>
      <c r="V31" s="12"/>
      <c r="W31" s="12"/>
      <c r="X31" s="12"/>
      <c r="Y31" s="11"/>
      <c r="Z31" s="11"/>
      <c r="AA31" s="11"/>
      <c r="AB31" s="11"/>
      <c r="AC31" s="11"/>
      <c r="AD31" s="11"/>
      <c r="AE31" s="11"/>
      <c r="AF31" s="11"/>
      <c r="AG31" s="11"/>
      <c r="AH31" s="201"/>
      <c r="AI31" s="12"/>
      <c r="AJ31" s="12"/>
      <c r="AK31" s="11"/>
      <c r="AL31" s="12"/>
      <c r="AM31" s="12"/>
      <c r="AN31" s="12"/>
      <c r="AO31" s="12"/>
      <c r="AP31" s="12"/>
      <c r="AQ31" s="44"/>
      <c r="AR31" s="40"/>
    </row>
    <row r="32" spans="1:44" ht="15" customHeight="1" x14ac:dyDescent="0.25">
      <c r="A32" s="103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8"/>
      <c r="O32" s="23"/>
      <c r="P32" s="37"/>
      <c r="Q32" s="37"/>
      <c r="R32" s="37"/>
      <c r="S32" s="37"/>
      <c r="T32" s="23"/>
      <c r="U32" s="23"/>
      <c r="V32" s="37"/>
      <c r="W32" s="37"/>
      <c r="X32" s="37"/>
      <c r="Y32" s="23"/>
      <c r="Z32" s="23"/>
      <c r="AA32" s="23"/>
      <c r="AB32" s="23"/>
      <c r="AC32" s="23"/>
      <c r="AD32" s="23"/>
      <c r="AE32" s="23"/>
      <c r="AF32" s="23"/>
      <c r="AG32" s="23"/>
      <c r="AH32" s="58"/>
      <c r="AI32" s="37"/>
      <c r="AJ32" s="37"/>
      <c r="AK32" s="23"/>
      <c r="AL32" s="37"/>
      <c r="AM32" s="37"/>
      <c r="AN32" s="37"/>
      <c r="AO32" s="37"/>
      <c r="AP32" s="37"/>
      <c r="AQ32" s="37"/>
      <c r="AR32" s="40"/>
    </row>
    <row r="33" spans="1:45" ht="15" customHeight="1" x14ac:dyDescent="0.2">
      <c r="A33" s="103"/>
      <c r="B33" s="37" t="s">
        <v>41</v>
      </c>
      <c r="C33" s="37"/>
      <c r="D33" s="59" t="s">
        <v>44</v>
      </c>
      <c r="E33" s="37"/>
      <c r="F33" s="37"/>
      <c r="G33" s="37"/>
      <c r="H33" s="37"/>
      <c r="I33" s="37"/>
      <c r="J33" s="37"/>
      <c r="K33" s="37"/>
      <c r="L33" s="37"/>
      <c r="M33" s="37"/>
      <c r="N33" s="37" t="s">
        <v>79</v>
      </c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</row>
    <row r="34" spans="1:45" ht="15" customHeight="1" x14ac:dyDescent="0.2">
      <c r="A34" s="103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1"/>
      <c r="AH34" s="1"/>
      <c r="AI34" s="1"/>
      <c r="AJ34" s="1"/>
      <c r="AK34" s="37"/>
      <c r="AL34" s="37"/>
      <c r="AM34" s="37"/>
      <c r="AN34" s="37"/>
      <c r="AO34" s="37"/>
      <c r="AP34" s="37"/>
      <c r="AQ34" s="37"/>
      <c r="AR34" s="37"/>
      <c r="AS34" s="37"/>
    </row>
    <row r="35" spans="1:45" ht="14.25" x14ac:dyDescent="0.2">
      <c r="A35" s="103"/>
      <c r="B35" s="155" t="s">
        <v>115</v>
      </c>
      <c r="C35" s="156"/>
      <c r="D35" s="156"/>
      <c r="E35" s="156"/>
      <c r="F35" s="156" t="s">
        <v>116</v>
      </c>
      <c r="G35" s="156" t="s">
        <v>3</v>
      </c>
      <c r="H35" s="156" t="s">
        <v>5</v>
      </c>
      <c r="I35" s="156" t="s">
        <v>6</v>
      </c>
      <c r="J35" s="156" t="s">
        <v>117</v>
      </c>
      <c r="K35" s="157" t="s">
        <v>17</v>
      </c>
      <c r="L35" s="37"/>
      <c r="M35" s="158" t="s">
        <v>118</v>
      </c>
      <c r="N35" s="159"/>
      <c r="O35" s="159"/>
      <c r="P35" s="156" t="s">
        <v>3</v>
      </c>
      <c r="Q35" s="156" t="s">
        <v>5</v>
      </c>
      <c r="R35" s="156" t="s">
        <v>6</v>
      </c>
      <c r="S35" s="156" t="s">
        <v>117</v>
      </c>
      <c r="T35" s="159"/>
      <c r="U35" s="157" t="s">
        <v>17</v>
      </c>
      <c r="V35" s="37"/>
      <c r="W35" s="158" t="s">
        <v>119</v>
      </c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60"/>
      <c r="AI35" s="155" t="s">
        <v>296</v>
      </c>
      <c r="AJ35" s="156"/>
      <c r="AK35" s="69"/>
      <c r="AL35" s="156" t="s">
        <v>297</v>
      </c>
      <c r="AM35" s="159"/>
      <c r="AN35" s="69" t="s">
        <v>298</v>
      </c>
      <c r="AO35" s="159"/>
      <c r="AP35" s="156" t="s">
        <v>299</v>
      </c>
      <c r="AQ35" s="160"/>
      <c r="AR35" s="23"/>
      <c r="AS35" s="23"/>
    </row>
    <row r="36" spans="1:45" ht="15" customHeight="1" x14ac:dyDescent="0.2">
      <c r="A36" s="103"/>
      <c r="B36" s="161">
        <v>2012</v>
      </c>
      <c r="C36" s="107" t="s">
        <v>55</v>
      </c>
      <c r="D36" s="143" t="s">
        <v>38</v>
      </c>
      <c r="E36" s="107"/>
      <c r="F36" s="107">
        <v>20</v>
      </c>
      <c r="G36" s="107">
        <v>23</v>
      </c>
      <c r="H36" s="162">
        <f t="shared" ref="H36:H43" si="3">PRODUCT((F9+G9)/E9)</f>
        <v>0.43478260869565216</v>
      </c>
      <c r="I36" s="162">
        <f t="shared" ref="I36:I44" si="4">PRODUCT(H9/E9)</f>
        <v>0.91304347826086951</v>
      </c>
      <c r="J36" s="162">
        <f t="shared" ref="J36:J44" si="5">PRODUCT(F9+G9+H9)/E9</f>
        <v>1.3478260869565217</v>
      </c>
      <c r="K36" s="163">
        <f t="shared" ref="K36:K44" si="6">PRODUCT(I9/E9)</f>
        <v>4.1304347826086953</v>
      </c>
      <c r="L36" s="37"/>
      <c r="M36" s="153" t="s">
        <v>122</v>
      </c>
      <c r="N36" s="107"/>
      <c r="O36" s="107"/>
      <c r="P36" s="107" t="s">
        <v>168</v>
      </c>
      <c r="Q36" s="107" t="s">
        <v>144</v>
      </c>
      <c r="R36" s="107" t="s">
        <v>152</v>
      </c>
      <c r="S36" s="107" t="s">
        <v>160</v>
      </c>
      <c r="T36" s="164"/>
      <c r="U36" s="163" t="s">
        <v>136</v>
      </c>
      <c r="V36" s="37"/>
      <c r="W36" s="153" t="s">
        <v>120</v>
      </c>
      <c r="X36" s="152"/>
      <c r="Y36" s="143"/>
      <c r="Z36" s="143"/>
      <c r="AA36" s="143"/>
      <c r="AB36" s="143"/>
      <c r="AC36" s="143"/>
      <c r="AD36" s="143"/>
      <c r="AE36" s="143"/>
      <c r="AF36" s="143"/>
      <c r="AG36" s="144"/>
      <c r="AH36" s="145"/>
      <c r="AI36" s="161">
        <v>2023</v>
      </c>
      <c r="AJ36" s="202" t="s">
        <v>300</v>
      </c>
      <c r="AK36" s="202"/>
      <c r="AL36" s="203">
        <v>1094</v>
      </c>
      <c r="AM36" s="143"/>
      <c r="AN36" s="204">
        <v>123.7</v>
      </c>
      <c r="AO36" s="107"/>
      <c r="AP36" s="107">
        <v>1</v>
      </c>
      <c r="AQ36" s="145"/>
      <c r="AR36" s="23"/>
      <c r="AS36" s="23"/>
    </row>
    <row r="37" spans="1:45" ht="15" customHeight="1" x14ac:dyDescent="0.2">
      <c r="A37" s="103"/>
      <c r="B37" s="161">
        <v>2013</v>
      </c>
      <c r="C37" s="107" t="s">
        <v>55</v>
      </c>
      <c r="D37" s="143" t="s">
        <v>38</v>
      </c>
      <c r="E37" s="107"/>
      <c r="F37" s="107">
        <v>21</v>
      </c>
      <c r="G37" s="107">
        <v>5</v>
      </c>
      <c r="H37" s="166">
        <f t="shared" si="3"/>
        <v>0.6</v>
      </c>
      <c r="I37" s="162">
        <f t="shared" si="4"/>
        <v>0.6</v>
      </c>
      <c r="J37" s="162">
        <f t="shared" si="5"/>
        <v>1.2</v>
      </c>
      <c r="K37" s="163">
        <f t="shared" si="6"/>
        <v>3</v>
      </c>
      <c r="L37" s="37"/>
      <c r="M37" s="153" t="s">
        <v>123</v>
      </c>
      <c r="N37" s="107"/>
      <c r="O37" s="107"/>
      <c r="P37" s="107" t="s">
        <v>169</v>
      </c>
      <c r="Q37" s="107" t="s">
        <v>145</v>
      </c>
      <c r="R37" s="107" t="s">
        <v>153</v>
      </c>
      <c r="S37" s="107" t="s">
        <v>161</v>
      </c>
      <c r="T37" s="164"/>
      <c r="U37" s="163" t="s">
        <v>137</v>
      </c>
      <c r="V37" s="37"/>
      <c r="W37" s="165" t="s">
        <v>121</v>
      </c>
      <c r="X37" s="152"/>
      <c r="Y37" s="152" t="s">
        <v>134</v>
      </c>
      <c r="Z37" s="152"/>
      <c r="AA37" s="152"/>
      <c r="AB37" s="152"/>
      <c r="AC37" s="152"/>
      <c r="AD37" s="152"/>
      <c r="AE37" s="152"/>
      <c r="AF37" s="152"/>
      <c r="AG37" s="152" t="s">
        <v>135</v>
      </c>
      <c r="AH37" s="145"/>
      <c r="AI37" s="141"/>
      <c r="AJ37" s="143"/>
      <c r="AK37" s="143"/>
      <c r="AL37" s="144"/>
      <c r="AM37" s="144"/>
      <c r="AN37" s="144"/>
      <c r="AO37" s="143"/>
      <c r="AP37" s="107"/>
      <c r="AQ37" s="145"/>
      <c r="AR37" s="23"/>
      <c r="AS37" s="23"/>
    </row>
    <row r="38" spans="1:45" ht="15" customHeight="1" x14ac:dyDescent="0.2">
      <c r="A38" s="103"/>
      <c r="B38" s="161">
        <v>2014</v>
      </c>
      <c r="C38" s="107" t="s">
        <v>36</v>
      </c>
      <c r="D38" s="143" t="s">
        <v>38</v>
      </c>
      <c r="E38" s="107"/>
      <c r="F38" s="107">
        <v>22</v>
      </c>
      <c r="G38" s="107">
        <v>30</v>
      </c>
      <c r="H38" s="162">
        <f t="shared" si="3"/>
        <v>0.3</v>
      </c>
      <c r="I38" s="162">
        <f t="shared" si="4"/>
        <v>0.53333333333333333</v>
      </c>
      <c r="J38" s="162">
        <f t="shared" si="5"/>
        <v>0.83333333333333337</v>
      </c>
      <c r="K38" s="163">
        <f t="shared" si="6"/>
        <v>3.6333333333333333</v>
      </c>
      <c r="L38" s="37"/>
      <c r="M38" s="153" t="s">
        <v>203</v>
      </c>
      <c r="N38" s="107"/>
      <c r="O38" s="107"/>
      <c r="P38" s="107" t="s">
        <v>170</v>
      </c>
      <c r="Q38" s="107" t="s">
        <v>146</v>
      </c>
      <c r="R38" s="107" t="s">
        <v>154</v>
      </c>
      <c r="S38" s="107" t="s">
        <v>162</v>
      </c>
      <c r="T38" s="164"/>
      <c r="U38" s="163" t="s">
        <v>138</v>
      </c>
      <c r="V38" s="37"/>
      <c r="W38" s="165"/>
      <c r="X38" s="152"/>
      <c r="Y38" s="152"/>
      <c r="Z38" s="143"/>
      <c r="AA38" s="143"/>
      <c r="AB38" s="143"/>
      <c r="AC38" s="152"/>
      <c r="AD38" s="143"/>
      <c r="AE38" s="143"/>
      <c r="AF38" s="143"/>
      <c r="AG38" s="152"/>
      <c r="AH38" s="145"/>
      <c r="AI38" s="141"/>
      <c r="AJ38" s="143"/>
      <c r="AK38" s="143"/>
      <c r="AL38" s="144"/>
      <c r="AM38" s="144"/>
      <c r="AN38" s="144"/>
      <c r="AO38" s="143"/>
      <c r="AP38" s="107"/>
      <c r="AQ38" s="145"/>
      <c r="AR38" s="23"/>
      <c r="AS38" s="23"/>
    </row>
    <row r="39" spans="1:45" ht="15" customHeight="1" x14ac:dyDescent="0.2">
      <c r="A39" s="103"/>
      <c r="B39" s="161">
        <v>2015</v>
      </c>
      <c r="C39" s="107" t="s">
        <v>76</v>
      </c>
      <c r="D39" s="143" t="s">
        <v>38</v>
      </c>
      <c r="E39" s="107"/>
      <c r="F39" s="107">
        <v>23</v>
      </c>
      <c r="G39" s="107">
        <v>30</v>
      </c>
      <c r="H39" s="162">
        <f t="shared" si="3"/>
        <v>0.13333333333333333</v>
      </c>
      <c r="I39" s="162">
        <f t="shared" si="4"/>
        <v>1.5333333333333334</v>
      </c>
      <c r="J39" s="162">
        <f t="shared" si="5"/>
        <v>1.6666666666666667</v>
      </c>
      <c r="K39" s="167">
        <f t="shared" si="6"/>
        <v>4.7666666666666666</v>
      </c>
      <c r="L39" s="37"/>
      <c r="M39" s="153" t="s">
        <v>204</v>
      </c>
      <c r="N39" s="107"/>
      <c r="O39" s="107"/>
      <c r="P39" s="107" t="s">
        <v>171</v>
      </c>
      <c r="Q39" s="107" t="s">
        <v>147</v>
      </c>
      <c r="R39" s="107" t="s">
        <v>155</v>
      </c>
      <c r="S39" s="107" t="s">
        <v>163</v>
      </c>
      <c r="T39" s="164"/>
      <c r="U39" s="163" t="s">
        <v>139</v>
      </c>
      <c r="V39" s="37"/>
      <c r="W39" s="165" t="s">
        <v>239</v>
      </c>
      <c r="X39" s="152"/>
      <c r="Y39" s="152"/>
      <c r="Z39" s="143"/>
      <c r="AA39" s="143"/>
      <c r="AB39" s="143"/>
      <c r="AC39" s="152"/>
      <c r="AD39" s="143"/>
      <c r="AE39" s="143"/>
      <c r="AF39" s="143"/>
      <c r="AG39" s="152"/>
      <c r="AH39" s="145"/>
      <c r="AI39" s="141"/>
      <c r="AJ39" s="143"/>
      <c r="AK39" s="143"/>
      <c r="AL39" s="144"/>
      <c r="AM39" s="144"/>
      <c r="AN39" s="144"/>
      <c r="AO39" s="143"/>
      <c r="AP39" s="107"/>
      <c r="AQ39" s="145"/>
      <c r="AR39" s="23"/>
      <c r="AS39" s="23"/>
    </row>
    <row r="40" spans="1:45" ht="15" customHeight="1" x14ac:dyDescent="0.2">
      <c r="A40" s="103"/>
      <c r="B40" s="161">
        <v>2016</v>
      </c>
      <c r="C40" s="107" t="s">
        <v>40</v>
      </c>
      <c r="D40" s="143" t="s">
        <v>78</v>
      </c>
      <c r="E40" s="107"/>
      <c r="F40" s="107">
        <v>24</v>
      </c>
      <c r="G40" s="107">
        <v>28</v>
      </c>
      <c r="H40" s="162">
        <f t="shared" si="3"/>
        <v>0.25</v>
      </c>
      <c r="I40" s="162">
        <f t="shared" si="4"/>
        <v>1.1071428571428572</v>
      </c>
      <c r="J40" s="162">
        <f t="shared" si="5"/>
        <v>1.3571428571428572</v>
      </c>
      <c r="K40" s="163">
        <f t="shared" si="6"/>
        <v>2.9642857142857144</v>
      </c>
      <c r="L40" s="37"/>
      <c r="M40" s="153" t="s">
        <v>205</v>
      </c>
      <c r="N40" s="107"/>
      <c r="O40" s="107"/>
      <c r="P40" s="107" t="s">
        <v>172</v>
      </c>
      <c r="Q40" s="107" t="s">
        <v>148</v>
      </c>
      <c r="R40" s="107" t="s">
        <v>156</v>
      </c>
      <c r="S40" s="107" t="s">
        <v>164</v>
      </c>
      <c r="T40" s="164"/>
      <c r="U40" s="163" t="s">
        <v>140</v>
      </c>
      <c r="V40" s="37"/>
      <c r="W40" s="179" t="s">
        <v>242</v>
      </c>
      <c r="X40" s="143"/>
      <c r="Y40" s="143" t="s">
        <v>241</v>
      </c>
      <c r="Z40" s="152"/>
      <c r="AA40" s="152"/>
      <c r="AB40" s="152"/>
      <c r="AC40" s="152"/>
      <c r="AD40" s="152"/>
      <c r="AE40" s="152"/>
      <c r="AF40" s="152"/>
      <c r="AG40" s="143" t="s">
        <v>240</v>
      </c>
      <c r="AH40" s="163">
        <f>PRODUCT(20/240)</f>
        <v>8.3333333333333329E-2</v>
      </c>
      <c r="AI40" s="141"/>
      <c r="AJ40" s="143"/>
      <c r="AK40" s="143"/>
      <c r="AL40" s="144"/>
      <c r="AM40" s="144"/>
      <c r="AN40" s="144"/>
      <c r="AO40" s="143"/>
      <c r="AP40" s="107"/>
      <c r="AQ40" s="145"/>
      <c r="AR40" s="23"/>
      <c r="AS40" s="23"/>
    </row>
    <row r="41" spans="1:45" ht="15" customHeight="1" x14ac:dyDescent="0.2">
      <c r="A41" s="103"/>
      <c r="B41" s="161">
        <v>2017</v>
      </c>
      <c r="C41" s="107" t="s">
        <v>40</v>
      </c>
      <c r="D41" s="143" t="s">
        <v>78</v>
      </c>
      <c r="E41" s="107"/>
      <c r="F41" s="107">
        <v>25</v>
      </c>
      <c r="G41" s="107">
        <v>29</v>
      </c>
      <c r="H41" s="162">
        <f t="shared" si="3"/>
        <v>0.41379310344827586</v>
      </c>
      <c r="I41" s="162">
        <f t="shared" si="4"/>
        <v>1.3103448275862069</v>
      </c>
      <c r="J41" s="162">
        <f t="shared" si="5"/>
        <v>1.7241379310344827</v>
      </c>
      <c r="K41" s="163">
        <f t="shared" si="6"/>
        <v>3.3448275862068964</v>
      </c>
      <c r="L41" s="37"/>
      <c r="M41" s="153" t="s">
        <v>206</v>
      </c>
      <c r="N41" s="107"/>
      <c r="O41" s="107"/>
      <c r="P41" s="107" t="s">
        <v>173</v>
      </c>
      <c r="Q41" s="107" t="s">
        <v>149</v>
      </c>
      <c r="R41" s="107" t="s">
        <v>157</v>
      </c>
      <c r="S41" s="107" t="s">
        <v>165</v>
      </c>
      <c r="T41" s="164"/>
      <c r="U41" s="163" t="s">
        <v>141</v>
      </c>
      <c r="V41" s="37"/>
      <c r="W41" s="165"/>
      <c r="X41" s="152"/>
      <c r="Y41" s="152"/>
      <c r="Z41" s="143"/>
      <c r="AA41" s="143"/>
      <c r="AB41" s="143"/>
      <c r="AC41" s="152"/>
      <c r="AD41" s="143"/>
      <c r="AE41" s="143"/>
      <c r="AF41" s="143"/>
      <c r="AG41" s="152"/>
      <c r="AH41" s="145"/>
      <c r="AI41" s="141"/>
      <c r="AJ41" s="143"/>
      <c r="AK41" s="143"/>
      <c r="AL41" s="144"/>
      <c r="AM41" s="144"/>
      <c r="AN41" s="144"/>
      <c r="AO41" s="143"/>
      <c r="AP41" s="107"/>
      <c r="AQ41" s="145"/>
      <c r="AR41" s="23"/>
      <c r="AS41" s="23"/>
    </row>
    <row r="42" spans="1:45" ht="15" customHeight="1" x14ac:dyDescent="0.2">
      <c r="A42" s="103"/>
      <c r="B42" s="161">
        <v>2018</v>
      </c>
      <c r="C42" s="107" t="s">
        <v>103</v>
      </c>
      <c r="D42" s="143" t="s">
        <v>78</v>
      </c>
      <c r="E42" s="107"/>
      <c r="F42" s="107">
        <v>26</v>
      </c>
      <c r="G42" s="107">
        <v>30</v>
      </c>
      <c r="H42" s="162">
        <f t="shared" si="3"/>
        <v>0.33333333333333331</v>
      </c>
      <c r="I42" s="166">
        <f t="shared" si="4"/>
        <v>1.7</v>
      </c>
      <c r="J42" s="166">
        <f t="shared" si="5"/>
        <v>2.0333333333333332</v>
      </c>
      <c r="K42" s="163">
        <f t="shared" si="6"/>
        <v>3.3666666666666667</v>
      </c>
      <c r="L42" s="37"/>
      <c r="M42" s="153" t="s">
        <v>207</v>
      </c>
      <c r="N42" s="107"/>
      <c r="O42" s="107"/>
      <c r="P42" s="107" t="s">
        <v>174</v>
      </c>
      <c r="Q42" s="107" t="s">
        <v>150</v>
      </c>
      <c r="R42" s="107" t="s">
        <v>158</v>
      </c>
      <c r="S42" s="107" t="s">
        <v>166</v>
      </c>
      <c r="T42" s="164"/>
      <c r="U42" s="163" t="s">
        <v>142</v>
      </c>
      <c r="V42" s="37"/>
      <c r="W42" s="165" t="s">
        <v>124</v>
      </c>
      <c r="X42" s="152"/>
      <c r="Y42" s="152"/>
      <c r="Z42" s="143"/>
      <c r="AA42" s="143"/>
      <c r="AB42" s="143"/>
      <c r="AC42" s="152"/>
      <c r="AD42" s="143"/>
      <c r="AE42" s="143"/>
      <c r="AF42" s="143"/>
      <c r="AG42" s="152"/>
      <c r="AH42" s="145"/>
      <c r="AI42" s="141"/>
      <c r="AJ42" s="143"/>
      <c r="AK42" s="143"/>
      <c r="AL42" s="144"/>
      <c r="AM42" s="144"/>
      <c r="AN42" s="144"/>
      <c r="AO42" s="143"/>
      <c r="AP42" s="107"/>
      <c r="AQ42" s="145"/>
      <c r="AR42" s="23"/>
      <c r="AS42" s="23"/>
    </row>
    <row r="43" spans="1:45" ht="15" customHeight="1" x14ac:dyDescent="0.2">
      <c r="A43" s="103"/>
      <c r="B43" s="161">
        <v>2019</v>
      </c>
      <c r="C43" s="107" t="s">
        <v>114</v>
      </c>
      <c r="D43" s="143" t="s">
        <v>78</v>
      </c>
      <c r="E43" s="107"/>
      <c r="F43" s="107">
        <v>27</v>
      </c>
      <c r="G43" s="107">
        <v>28</v>
      </c>
      <c r="H43" s="162">
        <f t="shared" si="3"/>
        <v>0.35714285714285715</v>
      </c>
      <c r="I43" s="162">
        <f t="shared" si="4"/>
        <v>1.5357142857142858</v>
      </c>
      <c r="J43" s="162">
        <f t="shared" si="5"/>
        <v>1.8928571428571428</v>
      </c>
      <c r="K43" s="163">
        <f t="shared" si="6"/>
        <v>3.5714285714285716</v>
      </c>
      <c r="L43" s="37"/>
      <c r="M43" s="153" t="s">
        <v>208</v>
      </c>
      <c r="N43" s="107"/>
      <c r="O43" s="107"/>
      <c r="P43" s="107" t="s">
        <v>175</v>
      </c>
      <c r="Q43" s="107" t="s">
        <v>151</v>
      </c>
      <c r="R43" s="107" t="s">
        <v>159</v>
      </c>
      <c r="S43" s="107" t="s">
        <v>167</v>
      </c>
      <c r="T43" s="164"/>
      <c r="U43" s="163" t="s">
        <v>143</v>
      </c>
      <c r="V43" s="37"/>
      <c r="W43" s="165" t="s">
        <v>121</v>
      </c>
      <c r="X43" s="143"/>
      <c r="Y43" s="143" t="s">
        <v>132</v>
      </c>
      <c r="Z43" s="152"/>
      <c r="AA43" s="152"/>
      <c r="AB43" s="152"/>
      <c r="AC43" s="152"/>
      <c r="AD43" s="152"/>
      <c r="AE43" s="152"/>
      <c r="AF43" s="152"/>
      <c r="AG43" s="143" t="s">
        <v>133</v>
      </c>
      <c r="AH43" s="163">
        <v>1.1695906432748537</v>
      </c>
      <c r="AI43" s="141"/>
      <c r="AJ43" s="143"/>
      <c r="AK43" s="143"/>
      <c r="AL43" s="144"/>
      <c r="AM43" s="144"/>
      <c r="AN43" s="144"/>
      <c r="AO43" s="143"/>
      <c r="AP43" s="107"/>
      <c r="AQ43" s="145"/>
      <c r="AR43" s="23"/>
      <c r="AS43" s="23"/>
    </row>
    <row r="44" spans="1:45" ht="15" customHeight="1" x14ac:dyDescent="0.2">
      <c r="A44" s="103"/>
      <c r="B44" s="161">
        <v>2020</v>
      </c>
      <c r="C44" s="107" t="s">
        <v>103</v>
      </c>
      <c r="D44" s="143" t="s">
        <v>78</v>
      </c>
      <c r="E44" s="107"/>
      <c r="F44" s="107">
        <v>28</v>
      </c>
      <c r="G44" s="107">
        <v>22</v>
      </c>
      <c r="H44" s="162">
        <f>PRODUCT((F17+G17)/E17)</f>
        <v>0.22727272727272727</v>
      </c>
      <c r="I44" s="162">
        <f t="shared" si="4"/>
        <v>1.0909090909090908</v>
      </c>
      <c r="J44" s="162">
        <f t="shared" si="5"/>
        <v>1.3181818181818181</v>
      </c>
      <c r="K44" s="163">
        <f t="shared" si="6"/>
        <v>3.2727272727272729</v>
      </c>
      <c r="L44" s="37"/>
      <c r="M44" s="153" t="s">
        <v>209</v>
      </c>
      <c r="N44" s="107"/>
      <c r="O44" s="107"/>
      <c r="P44" s="107" t="s">
        <v>210</v>
      </c>
      <c r="Q44" s="107" t="s">
        <v>211</v>
      </c>
      <c r="R44" s="162" t="s">
        <v>212</v>
      </c>
      <c r="S44" s="162" t="s">
        <v>213</v>
      </c>
      <c r="T44" s="162"/>
      <c r="U44" s="163" t="s">
        <v>167</v>
      </c>
      <c r="V44" s="37"/>
      <c r="W44" s="165" t="s">
        <v>229</v>
      </c>
      <c r="X44" s="143"/>
      <c r="Y44" s="143" t="s">
        <v>230</v>
      </c>
      <c r="Z44" s="152"/>
      <c r="AA44" s="152"/>
      <c r="AB44" s="152"/>
      <c r="AC44" s="152"/>
      <c r="AD44" s="152"/>
      <c r="AE44" s="152"/>
      <c r="AF44" s="152"/>
      <c r="AG44" s="143" t="s">
        <v>231</v>
      </c>
      <c r="AH44" s="163">
        <f>PRODUCT(300/244)</f>
        <v>1.2295081967213115</v>
      </c>
      <c r="AI44" s="141"/>
      <c r="AJ44" s="143"/>
      <c r="AK44" s="143"/>
      <c r="AL44" s="144"/>
      <c r="AM44" s="144"/>
      <c r="AN44" s="144"/>
      <c r="AO44" s="143"/>
      <c r="AP44" s="107"/>
      <c r="AQ44" s="145"/>
      <c r="AR44" s="23"/>
      <c r="AS44" s="23"/>
    </row>
    <row r="45" spans="1:45" ht="15" customHeight="1" x14ac:dyDescent="0.2">
      <c r="A45" s="103"/>
      <c r="B45" s="161">
        <v>2021</v>
      </c>
      <c r="C45" s="107" t="s">
        <v>103</v>
      </c>
      <c r="D45" s="143" t="s">
        <v>78</v>
      </c>
      <c r="E45" s="107"/>
      <c r="F45" s="107">
        <v>29</v>
      </c>
      <c r="G45" s="107">
        <v>27</v>
      </c>
      <c r="H45" s="162">
        <f t="shared" ref="H45:H47" si="7">PRODUCT((F18+G18)/E18)</f>
        <v>0.22222222222222221</v>
      </c>
      <c r="I45" s="162">
        <f t="shared" ref="I45:I47" si="8">PRODUCT(H18/E18)</f>
        <v>1.4814814814814814</v>
      </c>
      <c r="J45" s="162">
        <f t="shared" ref="J45:J47" si="9">PRODUCT(F18+G18+H18)/E18</f>
        <v>1.7037037037037037</v>
      </c>
      <c r="K45" s="163">
        <f t="shared" ref="K45:K47" si="10">PRODUCT(I18/E18)</f>
        <v>2.6296296296296298</v>
      </c>
      <c r="L45" s="37"/>
      <c r="M45" s="153" t="s">
        <v>243</v>
      </c>
      <c r="N45" s="107"/>
      <c r="O45" s="107"/>
      <c r="P45" s="107" t="s">
        <v>219</v>
      </c>
      <c r="Q45" s="107" t="s">
        <v>246</v>
      </c>
      <c r="R45" s="162" t="s">
        <v>245</v>
      </c>
      <c r="S45" s="162" t="s">
        <v>244</v>
      </c>
      <c r="T45" s="162"/>
      <c r="U45" s="163" t="s">
        <v>247</v>
      </c>
      <c r="V45" s="37"/>
      <c r="W45" s="153"/>
      <c r="X45" s="152"/>
      <c r="Y45" s="152"/>
      <c r="Z45" s="143"/>
      <c r="AA45" s="143"/>
      <c r="AB45" s="143"/>
      <c r="AC45" s="152"/>
      <c r="AD45" s="143"/>
      <c r="AE45" s="143"/>
      <c r="AF45" s="143"/>
      <c r="AG45" s="152"/>
      <c r="AH45" s="145"/>
      <c r="AI45" s="141"/>
      <c r="AJ45" s="143"/>
      <c r="AK45" s="143"/>
      <c r="AL45" s="144"/>
      <c r="AM45" s="144"/>
      <c r="AN45" s="144"/>
      <c r="AO45" s="143"/>
      <c r="AP45" s="107"/>
      <c r="AQ45" s="145"/>
      <c r="AR45" s="23"/>
      <c r="AS45" s="23"/>
    </row>
    <row r="46" spans="1:45" ht="15" customHeight="1" x14ac:dyDescent="0.2">
      <c r="A46" s="103"/>
      <c r="B46" s="161">
        <v>2022</v>
      </c>
      <c r="C46" s="107" t="s">
        <v>40</v>
      </c>
      <c r="D46" s="143" t="s">
        <v>78</v>
      </c>
      <c r="E46" s="107"/>
      <c r="F46" s="107">
        <v>30</v>
      </c>
      <c r="G46" s="107">
        <v>25</v>
      </c>
      <c r="H46" s="162">
        <f t="shared" si="7"/>
        <v>0.28000000000000003</v>
      </c>
      <c r="I46" s="162">
        <f t="shared" si="8"/>
        <v>1.68</v>
      </c>
      <c r="J46" s="162">
        <f t="shared" si="9"/>
        <v>1.96</v>
      </c>
      <c r="K46" s="163">
        <f t="shared" si="10"/>
        <v>3.88</v>
      </c>
      <c r="L46" s="37"/>
      <c r="M46" s="153" t="s">
        <v>263</v>
      </c>
      <c r="N46" s="107"/>
      <c r="O46" s="107"/>
      <c r="P46" s="107" t="s">
        <v>266</v>
      </c>
      <c r="Q46" s="107" t="s">
        <v>267</v>
      </c>
      <c r="R46" s="162" t="s">
        <v>264</v>
      </c>
      <c r="S46" s="162" t="s">
        <v>268</v>
      </c>
      <c r="T46" s="162"/>
      <c r="U46" s="163" t="s">
        <v>269</v>
      </c>
      <c r="V46" s="37"/>
      <c r="W46" s="165" t="s">
        <v>312</v>
      </c>
      <c r="X46" s="152"/>
      <c r="Y46" s="152"/>
      <c r="Z46" s="143"/>
      <c r="AA46" s="143"/>
      <c r="AB46" s="143"/>
      <c r="AC46" s="152"/>
      <c r="AD46" s="143"/>
      <c r="AE46" s="143"/>
      <c r="AF46" s="143"/>
      <c r="AG46" s="152"/>
      <c r="AH46" s="145"/>
      <c r="AI46" s="141"/>
      <c r="AJ46" s="143"/>
      <c r="AK46" s="143"/>
      <c r="AL46" s="144"/>
      <c r="AM46" s="144"/>
      <c r="AN46" s="144"/>
      <c r="AO46" s="143"/>
      <c r="AP46" s="107"/>
      <c r="AQ46" s="145"/>
      <c r="AR46" s="23"/>
      <c r="AS46" s="23"/>
    </row>
    <row r="47" spans="1:45" ht="15" customHeight="1" x14ac:dyDescent="0.2">
      <c r="A47" s="103"/>
      <c r="B47" s="161">
        <v>2023</v>
      </c>
      <c r="C47" s="107" t="s">
        <v>34</v>
      </c>
      <c r="D47" s="143" t="s">
        <v>78</v>
      </c>
      <c r="E47" s="107"/>
      <c r="F47" s="107">
        <v>31</v>
      </c>
      <c r="G47" s="107">
        <v>28</v>
      </c>
      <c r="H47" s="162">
        <f t="shared" si="7"/>
        <v>0.39285714285714285</v>
      </c>
      <c r="I47" s="162">
        <f t="shared" si="8"/>
        <v>1.6785714285714286</v>
      </c>
      <c r="J47" s="162">
        <f t="shared" si="9"/>
        <v>2.0714285714285716</v>
      </c>
      <c r="K47" s="163">
        <f t="shared" si="10"/>
        <v>4.2857142857142856</v>
      </c>
      <c r="L47" s="37"/>
      <c r="M47" s="153" t="s">
        <v>301</v>
      </c>
      <c r="N47" s="107"/>
      <c r="O47" s="107"/>
      <c r="P47" s="3" t="s">
        <v>300</v>
      </c>
      <c r="Q47" s="3" t="s">
        <v>303</v>
      </c>
      <c r="R47" s="166" t="s">
        <v>304</v>
      </c>
      <c r="S47" s="166" t="s">
        <v>305</v>
      </c>
      <c r="T47" s="166"/>
      <c r="U47" s="167" t="s">
        <v>158</v>
      </c>
      <c r="V47" s="37"/>
      <c r="W47" s="179" t="s">
        <v>313</v>
      </c>
      <c r="X47" s="143"/>
      <c r="Y47" s="143" t="s">
        <v>315</v>
      </c>
      <c r="Z47" s="152"/>
      <c r="AA47" s="152"/>
      <c r="AB47" s="152"/>
      <c r="AC47" s="152"/>
      <c r="AD47" s="152"/>
      <c r="AE47" s="152"/>
      <c r="AF47" s="152"/>
      <c r="AG47" s="143" t="s">
        <v>314</v>
      </c>
      <c r="AH47" s="163">
        <f>PRODUCT(1000/281)</f>
        <v>3.5587188612099645</v>
      </c>
      <c r="AI47" s="143"/>
      <c r="AJ47" s="143"/>
      <c r="AK47" s="143"/>
      <c r="AL47" s="144"/>
      <c r="AM47" s="144"/>
      <c r="AN47" s="144"/>
      <c r="AO47" s="143"/>
      <c r="AP47" s="107"/>
      <c r="AQ47" s="145"/>
      <c r="AR47" s="23"/>
      <c r="AS47" s="23"/>
    </row>
    <row r="48" spans="1:45" ht="15" customHeight="1" x14ac:dyDescent="0.2">
      <c r="A48" s="103"/>
      <c r="B48" s="161"/>
      <c r="C48" s="107"/>
      <c r="D48" s="143"/>
      <c r="E48" s="107"/>
      <c r="F48" s="107"/>
      <c r="G48" s="107"/>
      <c r="H48" s="162"/>
      <c r="I48" s="162"/>
      <c r="J48" s="162"/>
      <c r="K48" s="163"/>
      <c r="L48" s="37"/>
      <c r="M48" s="153"/>
      <c r="N48" s="107"/>
      <c r="O48" s="107"/>
      <c r="P48" s="107"/>
      <c r="Q48" s="107"/>
      <c r="R48" s="162"/>
      <c r="S48" s="162"/>
      <c r="T48" s="162"/>
      <c r="U48" s="163"/>
      <c r="V48" s="37"/>
      <c r="W48" s="153"/>
      <c r="X48" s="152"/>
      <c r="Y48" s="152"/>
      <c r="Z48" s="143"/>
      <c r="AA48" s="143"/>
      <c r="AB48" s="143"/>
      <c r="AC48" s="152"/>
      <c r="AD48" s="143"/>
      <c r="AE48" s="143"/>
      <c r="AF48" s="143"/>
      <c r="AG48" s="152"/>
      <c r="AH48" s="145"/>
      <c r="AI48" s="143"/>
      <c r="AJ48" s="143"/>
      <c r="AK48" s="143"/>
      <c r="AL48" s="144"/>
      <c r="AM48" s="144"/>
      <c r="AN48" s="144"/>
      <c r="AO48" s="143"/>
      <c r="AP48" s="107"/>
      <c r="AQ48" s="145"/>
      <c r="AR48" s="23"/>
      <c r="AS48" s="23"/>
    </row>
    <row r="49" spans="1:45" s="8" customFormat="1" ht="15" customHeight="1" x14ac:dyDescent="0.25">
      <c r="A49" s="9"/>
      <c r="B49" s="146"/>
      <c r="C49" s="148"/>
      <c r="D49" s="148"/>
      <c r="E49" s="148"/>
      <c r="F49" s="148"/>
      <c r="G49" s="148"/>
      <c r="H49" s="168"/>
      <c r="I49" s="168"/>
      <c r="J49" s="168"/>
      <c r="K49" s="169"/>
      <c r="L49" s="37"/>
      <c r="M49" s="146"/>
      <c r="N49" s="148"/>
      <c r="O49" s="148"/>
      <c r="P49" s="148"/>
      <c r="Q49" s="148"/>
      <c r="R49" s="148"/>
      <c r="S49" s="148"/>
      <c r="T49" s="148"/>
      <c r="U49" s="169"/>
      <c r="V49" s="37"/>
      <c r="W49" s="146"/>
      <c r="X49" s="148"/>
      <c r="Y49" s="148"/>
      <c r="Z49" s="148"/>
      <c r="AA49" s="148"/>
      <c r="AB49" s="148"/>
      <c r="AC49" s="148"/>
      <c r="AD49" s="148"/>
      <c r="AE49" s="148"/>
      <c r="AF49" s="168"/>
      <c r="AG49" s="168"/>
      <c r="AH49" s="169"/>
      <c r="AI49" s="148"/>
      <c r="AJ49" s="148"/>
      <c r="AK49" s="148"/>
      <c r="AL49" s="148"/>
      <c r="AM49" s="148"/>
      <c r="AN49" s="148"/>
      <c r="AO49" s="148"/>
      <c r="AP49" s="148"/>
      <c r="AQ49" s="151"/>
      <c r="AR49" s="37"/>
      <c r="AS49" s="40"/>
    </row>
    <row r="50" spans="1:45" s="8" customFormat="1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170"/>
      <c r="AG50" s="171"/>
      <c r="AH50" s="171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40"/>
    </row>
    <row r="51" spans="1:45" ht="15" customHeight="1" x14ac:dyDescent="0.2">
      <c r="A51" s="103"/>
      <c r="B51" s="155" t="s">
        <v>125</v>
      </c>
      <c r="C51" s="156"/>
      <c r="D51" s="156"/>
      <c r="E51" s="156"/>
      <c r="F51" s="156" t="s">
        <v>116</v>
      </c>
      <c r="G51" s="156" t="s">
        <v>3</v>
      </c>
      <c r="H51" s="156" t="s">
        <v>5</v>
      </c>
      <c r="I51" s="156" t="s">
        <v>6</v>
      </c>
      <c r="J51" s="156" t="s">
        <v>117</v>
      </c>
      <c r="K51" s="157" t="s">
        <v>17</v>
      </c>
      <c r="L51" s="37"/>
      <c r="M51" s="158" t="s">
        <v>118</v>
      </c>
      <c r="N51" s="159"/>
      <c r="O51" s="159"/>
      <c r="P51" s="156" t="s">
        <v>3</v>
      </c>
      <c r="Q51" s="156" t="s">
        <v>5</v>
      </c>
      <c r="R51" s="156" t="s">
        <v>6</v>
      </c>
      <c r="S51" s="156" t="s">
        <v>117</v>
      </c>
      <c r="T51" s="159"/>
      <c r="U51" s="157" t="s">
        <v>17</v>
      </c>
      <c r="V51" s="37"/>
      <c r="W51" s="158" t="s">
        <v>126</v>
      </c>
      <c r="X51" s="159"/>
      <c r="Y51" s="159"/>
      <c r="Z51" s="159"/>
      <c r="AA51" s="159"/>
      <c r="AB51" s="159"/>
      <c r="AC51" s="159"/>
      <c r="AD51" s="159"/>
      <c r="AE51" s="159"/>
      <c r="AF51" s="172"/>
      <c r="AG51" s="172"/>
      <c r="AH51" s="173"/>
      <c r="AI51" s="155" t="s">
        <v>311</v>
      </c>
      <c r="AJ51" s="156"/>
      <c r="AK51" s="159"/>
      <c r="AL51" s="156"/>
      <c r="AM51" s="156"/>
      <c r="AN51" s="156"/>
      <c r="AO51" s="175"/>
      <c r="AP51" s="175"/>
      <c r="AQ51" s="176"/>
      <c r="AR51" s="23"/>
      <c r="AS51" s="23"/>
    </row>
    <row r="52" spans="1:45" ht="15" customHeight="1" x14ac:dyDescent="0.2">
      <c r="A52" s="103"/>
      <c r="B52" s="161">
        <v>2015</v>
      </c>
      <c r="C52" s="107" t="s">
        <v>76</v>
      </c>
      <c r="D52" s="143" t="s">
        <v>38</v>
      </c>
      <c r="E52" s="107"/>
      <c r="F52" s="107">
        <v>23</v>
      </c>
      <c r="G52" s="107">
        <v>3</v>
      </c>
      <c r="H52" s="162">
        <f>PRODUCT((V12+W12)/U12)</f>
        <v>0</v>
      </c>
      <c r="I52" s="162">
        <f>PRODUCT(X12/U12)</f>
        <v>1</v>
      </c>
      <c r="J52" s="162">
        <f>PRODUCT(V12+W12+X12)/U12</f>
        <v>1</v>
      </c>
      <c r="K52" s="167">
        <f>PRODUCT(Y12/U12)</f>
        <v>4</v>
      </c>
      <c r="L52" s="37"/>
      <c r="M52" s="153" t="s">
        <v>127</v>
      </c>
      <c r="N52" s="107"/>
      <c r="O52" s="107"/>
      <c r="P52" s="107" t="s">
        <v>194</v>
      </c>
      <c r="Q52" s="162"/>
      <c r="R52" s="107" t="s">
        <v>180</v>
      </c>
      <c r="S52" s="107" t="s">
        <v>185</v>
      </c>
      <c r="T52" s="164"/>
      <c r="U52" s="174" t="s">
        <v>190</v>
      </c>
      <c r="V52" s="37"/>
      <c r="W52" s="165"/>
      <c r="X52" s="152"/>
      <c r="Y52" s="152"/>
      <c r="Z52" s="143"/>
      <c r="AA52" s="143"/>
      <c r="AB52" s="143"/>
      <c r="AC52" s="152"/>
      <c r="AD52" s="143"/>
      <c r="AE52" s="143"/>
      <c r="AF52" s="143"/>
      <c r="AG52" s="152"/>
      <c r="AH52" s="145"/>
      <c r="AI52" s="153">
        <v>4325</v>
      </c>
      <c r="AJ52" s="152" t="s">
        <v>199</v>
      </c>
      <c r="AK52" s="143"/>
      <c r="AL52" s="107"/>
      <c r="AM52" s="107"/>
      <c r="AN52" s="107"/>
      <c r="AO52" s="162"/>
      <c r="AP52" s="162"/>
      <c r="AQ52" s="163"/>
      <c r="AR52" s="23"/>
      <c r="AS52" s="23"/>
    </row>
    <row r="53" spans="1:45" ht="15" customHeight="1" x14ac:dyDescent="0.2">
      <c r="A53" s="103"/>
      <c r="B53" s="161">
        <v>2016</v>
      </c>
      <c r="C53" s="107" t="s">
        <v>40</v>
      </c>
      <c r="D53" s="143" t="s">
        <v>78</v>
      </c>
      <c r="E53" s="107"/>
      <c r="F53" s="107">
        <v>24</v>
      </c>
      <c r="G53" s="107">
        <v>11</v>
      </c>
      <c r="H53" s="166">
        <f>PRODUCT((V13+W13)/U13)</f>
        <v>9.0909090909090912E-2</v>
      </c>
      <c r="I53" s="162">
        <f>PRODUCT(X13/U13)</f>
        <v>0.63636363636363635</v>
      </c>
      <c r="J53" s="162">
        <f>PRODUCT(V13+W13+X13)/U13</f>
        <v>0.72727272727272729</v>
      </c>
      <c r="K53" s="163">
        <f>PRODUCT(Y13/U13)</f>
        <v>2.2727272727272729</v>
      </c>
      <c r="L53" s="37"/>
      <c r="M53" s="153" t="s">
        <v>128</v>
      </c>
      <c r="N53" s="107"/>
      <c r="O53" s="107"/>
      <c r="P53" s="107" t="s">
        <v>195</v>
      </c>
      <c r="Q53" s="107" t="s">
        <v>176</v>
      </c>
      <c r="R53" s="107" t="s">
        <v>181</v>
      </c>
      <c r="S53" s="107" t="s">
        <v>186</v>
      </c>
      <c r="T53" s="164"/>
      <c r="U53" s="174" t="s">
        <v>191</v>
      </c>
      <c r="V53" s="37"/>
      <c r="W53" s="165"/>
      <c r="X53" s="152"/>
      <c r="Y53" s="152"/>
      <c r="Z53" s="143"/>
      <c r="AA53" s="143"/>
      <c r="AB53" s="143"/>
      <c r="AC53" s="152"/>
      <c r="AD53" s="143"/>
      <c r="AE53" s="143"/>
      <c r="AF53" s="143"/>
      <c r="AG53" s="152"/>
      <c r="AH53" s="145"/>
      <c r="AI53" s="161"/>
      <c r="AJ53" s="107"/>
      <c r="AK53" s="143"/>
      <c r="AL53" s="107"/>
      <c r="AM53" s="107"/>
      <c r="AN53" s="107"/>
      <c r="AO53" s="162"/>
      <c r="AP53" s="162"/>
      <c r="AQ53" s="163"/>
      <c r="AR53" s="23"/>
      <c r="AS53" s="23"/>
    </row>
    <row r="54" spans="1:45" ht="15" customHeight="1" x14ac:dyDescent="0.2">
      <c r="A54" s="103"/>
      <c r="B54" s="161">
        <v>2017</v>
      </c>
      <c r="C54" s="107" t="s">
        <v>40</v>
      </c>
      <c r="D54" s="143" t="s">
        <v>78</v>
      </c>
      <c r="E54" s="107"/>
      <c r="F54" s="107">
        <v>25</v>
      </c>
      <c r="G54" s="107">
        <v>11</v>
      </c>
      <c r="H54" s="162">
        <f>PRODUCT((V14+W14)/U14)</f>
        <v>0</v>
      </c>
      <c r="I54" s="162">
        <f>PRODUCT(X14/U14)</f>
        <v>0.54545454545454541</v>
      </c>
      <c r="J54" s="162">
        <f>PRODUCT(V14+W14+X14)/U14</f>
        <v>0.54545454545454541</v>
      </c>
      <c r="K54" s="163">
        <f>PRODUCT(Y14/U14)</f>
        <v>2.0909090909090908</v>
      </c>
      <c r="L54" s="37"/>
      <c r="M54" s="153" t="s">
        <v>129</v>
      </c>
      <c r="N54" s="107"/>
      <c r="O54" s="107"/>
      <c r="P54" s="107" t="s">
        <v>196</v>
      </c>
      <c r="Q54" s="107" t="s">
        <v>177</v>
      </c>
      <c r="R54" s="107" t="s">
        <v>182</v>
      </c>
      <c r="S54" s="107" t="s">
        <v>187</v>
      </c>
      <c r="T54" s="164"/>
      <c r="U54" s="174" t="s">
        <v>192</v>
      </c>
      <c r="V54" s="37"/>
      <c r="W54" s="165"/>
      <c r="X54" s="152"/>
      <c r="Y54" s="152"/>
      <c r="Z54" s="143"/>
      <c r="AA54" s="143"/>
      <c r="AB54" s="143"/>
      <c r="AC54" s="152"/>
      <c r="AD54" s="143"/>
      <c r="AE54" s="143"/>
      <c r="AF54" s="143"/>
      <c r="AG54" s="152"/>
      <c r="AH54" s="145"/>
      <c r="AI54" s="155" t="s">
        <v>310</v>
      </c>
      <c r="AJ54" s="156"/>
      <c r="AK54" s="159"/>
      <c r="AL54" s="156"/>
      <c r="AM54" s="156"/>
      <c r="AN54" s="156"/>
      <c r="AO54" s="175"/>
      <c r="AP54" s="175"/>
      <c r="AQ54" s="176"/>
      <c r="AR54" s="23"/>
      <c r="AS54" s="23"/>
    </row>
    <row r="55" spans="1:45" ht="15" customHeight="1" x14ac:dyDescent="0.2">
      <c r="A55" s="103"/>
      <c r="B55" s="161">
        <v>2018</v>
      </c>
      <c r="C55" s="107" t="s">
        <v>103</v>
      </c>
      <c r="D55" s="143" t="s">
        <v>78</v>
      </c>
      <c r="E55" s="107"/>
      <c r="F55" s="107">
        <v>26</v>
      </c>
      <c r="G55" s="107">
        <v>2</v>
      </c>
      <c r="H55" s="162">
        <f>PRODUCT((V15+W15)/U15)</f>
        <v>0</v>
      </c>
      <c r="I55" s="162">
        <f>PRODUCT(X15/U15)</f>
        <v>0</v>
      </c>
      <c r="J55" s="162">
        <f>PRODUCT(V15+W15+X15)/U15</f>
        <v>0</v>
      </c>
      <c r="K55" s="163">
        <f>PRODUCT(Y15/U15)</f>
        <v>2</v>
      </c>
      <c r="L55" s="37"/>
      <c r="M55" s="153" t="s">
        <v>130</v>
      </c>
      <c r="N55" s="107"/>
      <c r="O55" s="107"/>
      <c r="P55" s="107" t="s">
        <v>197</v>
      </c>
      <c r="Q55" s="107" t="s">
        <v>178</v>
      </c>
      <c r="R55" s="107" t="s">
        <v>183</v>
      </c>
      <c r="S55" s="107" t="s">
        <v>188</v>
      </c>
      <c r="T55" s="164"/>
      <c r="U55" s="174" t="s">
        <v>192</v>
      </c>
      <c r="V55" s="37"/>
      <c r="W55" s="165"/>
      <c r="X55" s="152"/>
      <c r="Y55" s="152"/>
      <c r="Z55" s="143"/>
      <c r="AA55" s="143"/>
      <c r="AB55" s="143"/>
      <c r="AC55" s="152"/>
      <c r="AD55" s="143"/>
      <c r="AE55" s="143"/>
      <c r="AF55" s="143"/>
      <c r="AG55" s="152"/>
      <c r="AH55" s="145"/>
      <c r="AI55" s="153">
        <v>4237</v>
      </c>
      <c r="AJ55" s="152" t="s">
        <v>200</v>
      </c>
      <c r="AK55" s="143"/>
      <c r="AL55" s="143"/>
      <c r="AM55" s="143"/>
      <c r="AN55" s="143"/>
      <c r="AO55" s="143"/>
      <c r="AP55" s="143"/>
      <c r="AQ55" s="145"/>
      <c r="AR55" s="23"/>
      <c r="AS55" s="23"/>
    </row>
    <row r="56" spans="1:45" ht="15" customHeight="1" x14ac:dyDescent="0.2">
      <c r="A56" s="103"/>
      <c r="B56" s="161">
        <v>2019</v>
      </c>
      <c r="C56" s="107" t="s">
        <v>114</v>
      </c>
      <c r="D56" s="143" t="s">
        <v>78</v>
      </c>
      <c r="E56" s="107"/>
      <c r="F56" s="107">
        <v>27</v>
      </c>
      <c r="G56" s="107">
        <v>8</v>
      </c>
      <c r="H56" s="162">
        <f>PRODUCT((V16+W16)/U16)</f>
        <v>0</v>
      </c>
      <c r="I56" s="166">
        <f>PRODUCT(X16/U16)</f>
        <v>1.25</v>
      </c>
      <c r="J56" s="166">
        <f>PRODUCT(V16+W16+X16)/U16</f>
        <v>1.25</v>
      </c>
      <c r="K56" s="163">
        <f>PRODUCT(Y16/U16)</f>
        <v>2.875</v>
      </c>
      <c r="L56" s="37"/>
      <c r="M56" s="153" t="s">
        <v>131</v>
      </c>
      <c r="N56" s="107"/>
      <c r="O56" s="107"/>
      <c r="P56" s="107" t="s">
        <v>198</v>
      </c>
      <c r="Q56" s="107" t="s">
        <v>179</v>
      </c>
      <c r="R56" s="107" t="s">
        <v>184</v>
      </c>
      <c r="S56" s="107" t="s">
        <v>189</v>
      </c>
      <c r="T56" s="164"/>
      <c r="U56" s="174" t="s">
        <v>193</v>
      </c>
      <c r="V56" s="37"/>
      <c r="W56" s="165"/>
      <c r="X56" s="152"/>
      <c r="Y56" s="152"/>
      <c r="Z56" s="143"/>
      <c r="AA56" s="143"/>
      <c r="AB56" s="143"/>
      <c r="AC56" s="152"/>
      <c r="AD56" s="143"/>
      <c r="AE56" s="143"/>
      <c r="AF56" s="143"/>
      <c r="AG56" s="152"/>
      <c r="AH56" s="145"/>
      <c r="AI56" s="141"/>
      <c r="AJ56" s="143"/>
      <c r="AK56" s="143"/>
      <c r="AL56" s="144"/>
      <c r="AM56" s="144"/>
      <c r="AN56" s="144"/>
      <c r="AO56" s="143"/>
      <c r="AP56" s="107"/>
      <c r="AQ56" s="145"/>
      <c r="AR56" s="23"/>
      <c r="AS56" s="23"/>
    </row>
    <row r="57" spans="1:45" ht="15" customHeight="1" x14ac:dyDescent="0.2">
      <c r="A57" s="103"/>
      <c r="B57" s="161">
        <v>2020</v>
      </c>
      <c r="C57" s="107" t="s">
        <v>103</v>
      </c>
      <c r="D57" s="143" t="s">
        <v>78</v>
      </c>
      <c r="E57" s="107"/>
      <c r="F57" s="107">
        <v>28</v>
      </c>
      <c r="G57" s="107">
        <v>6</v>
      </c>
      <c r="H57" s="162">
        <f t="shared" ref="H57" si="11">PRODUCT((V17+W17)/U17)</f>
        <v>0.5</v>
      </c>
      <c r="I57" s="162">
        <f t="shared" ref="I57" si="12">PRODUCT(X17/U17)</f>
        <v>0.66666666666666663</v>
      </c>
      <c r="J57" s="162">
        <f t="shared" ref="J57" si="13">PRODUCT(V17+W17+X17)/U17</f>
        <v>1.1666666666666667</v>
      </c>
      <c r="K57" s="163">
        <f t="shared" ref="K57" si="14">PRODUCT(Y17/U17)</f>
        <v>3.3333333333333335</v>
      </c>
      <c r="L57" s="37"/>
      <c r="M57" s="153" t="s">
        <v>214</v>
      </c>
      <c r="N57" s="107"/>
      <c r="O57" s="107"/>
      <c r="P57" s="107" t="s">
        <v>217</v>
      </c>
      <c r="Q57" s="107" t="s">
        <v>220</v>
      </c>
      <c r="R57" s="162" t="s">
        <v>216</v>
      </c>
      <c r="S57" s="162" t="s">
        <v>218</v>
      </c>
      <c r="T57" s="162"/>
      <c r="U57" s="163" t="s">
        <v>219</v>
      </c>
      <c r="V57" s="37"/>
      <c r="W57" s="165"/>
      <c r="X57" s="152"/>
      <c r="Y57" s="152"/>
      <c r="Z57" s="143"/>
      <c r="AA57" s="143"/>
      <c r="AB57" s="143"/>
      <c r="AC57" s="152"/>
      <c r="AD57" s="143"/>
      <c r="AE57" s="143"/>
      <c r="AF57" s="143"/>
      <c r="AG57" s="152"/>
      <c r="AH57" s="145"/>
      <c r="AI57" s="155" t="s">
        <v>248</v>
      </c>
      <c r="AJ57" s="69"/>
      <c r="AK57" s="156"/>
      <c r="AL57" s="156"/>
      <c r="AM57" s="156"/>
      <c r="AN57" s="156"/>
      <c r="AO57" s="175"/>
      <c r="AP57" s="175"/>
      <c r="AQ57" s="176"/>
      <c r="AR57" s="23"/>
      <c r="AS57" s="23"/>
    </row>
    <row r="58" spans="1:45" ht="15" customHeight="1" x14ac:dyDescent="0.2">
      <c r="A58" s="103"/>
      <c r="B58" s="161">
        <v>2021</v>
      </c>
      <c r="C58" s="107" t="s">
        <v>103</v>
      </c>
      <c r="D58" s="143" t="s">
        <v>78</v>
      </c>
      <c r="E58" s="107"/>
      <c r="F58" s="107">
        <v>29</v>
      </c>
      <c r="G58" s="107">
        <v>9</v>
      </c>
      <c r="H58" s="162">
        <f t="shared" ref="H58:H60" si="15">PRODUCT((V18+W18)/U18)</f>
        <v>0.22222222222222221</v>
      </c>
      <c r="I58" s="162">
        <f t="shared" ref="I58:I60" si="16">PRODUCT(X18/U18)</f>
        <v>0.33333333333333331</v>
      </c>
      <c r="J58" s="162">
        <f t="shared" ref="J58:J60" si="17">PRODUCT(V18+W18+X18)/U18</f>
        <v>0.55555555555555558</v>
      </c>
      <c r="K58" s="163">
        <f t="shared" ref="K58:K60" si="18">PRODUCT(Y18/U18)</f>
        <v>2</v>
      </c>
      <c r="L58" s="37"/>
      <c r="M58" s="153" t="s">
        <v>232</v>
      </c>
      <c r="N58" s="107"/>
      <c r="O58" s="107"/>
      <c r="P58" s="107" t="s">
        <v>257</v>
      </c>
      <c r="Q58" s="107" t="s">
        <v>256</v>
      </c>
      <c r="R58" s="162" t="s">
        <v>255</v>
      </c>
      <c r="S58" s="162" t="s">
        <v>254</v>
      </c>
      <c r="T58" s="162"/>
      <c r="U58" s="163" t="s">
        <v>253</v>
      </c>
      <c r="V58" s="37"/>
      <c r="W58" s="165"/>
      <c r="X58" s="152"/>
      <c r="Y58" s="152"/>
      <c r="Z58" s="143"/>
      <c r="AA58" s="143"/>
      <c r="AB58" s="143"/>
      <c r="AC58" s="152"/>
      <c r="AD58" s="143"/>
      <c r="AE58" s="143"/>
      <c r="AF58" s="143"/>
      <c r="AG58" s="152"/>
      <c r="AH58" s="145"/>
      <c r="AI58" s="153" t="s">
        <v>249</v>
      </c>
      <c r="AJ58" s="180" t="s">
        <v>252</v>
      </c>
      <c r="AK58" s="107"/>
      <c r="AL58" s="107"/>
      <c r="AM58" s="107"/>
      <c r="AN58" s="107"/>
      <c r="AO58" s="107"/>
      <c r="AP58" s="107"/>
      <c r="AQ58" s="145"/>
      <c r="AR58" s="23"/>
      <c r="AS58" s="23"/>
    </row>
    <row r="59" spans="1:45" ht="15" customHeight="1" x14ac:dyDescent="0.2">
      <c r="A59" s="103"/>
      <c r="B59" s="161">
        <v>2022</v>
      </c>
      <c r="C59" s="107" t="s">
        <v>40</v>
      </c>
      <c r="D59" s="143" t="s">
        <v>78</v>
      </c>
      <c r="E59" s="107"/>
      <c r="F59" s="107">
        <v>30</v>
      </c>
      <c r="G59" s="107">
        <v>10</v>
      </c>
      <c r="H59" s="162">
        <f t="shared" si="15"/>
        <v>0.3</v>
      </c>
      <c r="I59" s="162">
        <f t="shared" si="16"/>
        <v>1.4</v>
      </c>
      <c r="J59" s="162">
        <f t="shared" si="17"/>
        <v>1.7</v>
      </c>
      <c r="K59" s="163">
        <f t="shared" si="18"/>
        <v>3.8</v>
      </c>
      <c r="L59" s="37"/>
      <c r="M59" s="153" t="s">
        <v>265</v>
      </c>
      <c r="N59" s="107"/>
      <c r="O59" s="107"/>
      <c r="P59" s="107" t="s">
        <v>270</v>
      </c>
      <c r="Q59" s="3" t="s">
        <v>271</v>
      </c>
      <c r="R59" s="202" t="s">
        <v>245</v>
      </c>
      <c r="S59" s="162" t="s">
        <v>272</v>
      </c>
      <c r="T59" s="162"/>
      <c r="U59" s="163" t="s">
        <v>257</v>
      </c>
      <c r="V59" s="37"/>
      <c r="W59" s="165"/>
      <c r="X59" s="152"/>
      <c r="Y59" s="152"/>
      <c r="Z59" s="143"/>
      <c r="AA59" s="143"/>
      <c r="AB59" s="143"/>
      <c r="AC59" s="152"/>
      <c r="AD59" s="143"/>
      <c r="AE59" s="143"/>
      <c r="AF59" s="143"/>
      <c r="AG59" s="152"/>
      <c r="AH59" s="145"/>
      <c r="AI59" s="153" t="s">
        <v>250</v>
      </c>
      <c r="AJ59" s="144">
        <v>302</v>
      </c>
      <c r="AK59" s="107"/>
      <c r="AL59" s="107"/>
      <c r="AM59" s="107"/>
      <c r="AN59" s="107"/>
      <c r="AO59" s="107"/>
      <c r="AP59" s="107"/>
      <c r="AQ59" s="145"/>
      <c r="AR59" s="23"/>
      <c r="AS59" s="23"/>
    </row>
    <row r="60" spans="1:45" ht="15" customHeight="1" x14ac:dyDescent="0.2">
      <c r="A60" s="103"/>
      <c r="B60" s="161">
        <v>2023</v>
      </c>
      <c r="C60" s="107" t="s">
        <v>34</v>
      </c>
      <c r="D60" s="143" t="s">
        <v>78</v>
      </c>
      <c r="E60" s="107"/>
      <c r="F60" s="107">
        <v>31</v>
      </c>
      <c r="G60" s="107">
        <v>12</v>
      </c>
      <c r="H60" s="162">
        <f t="shared" si="15"/>
        <v>0</v>
      </c>
      <c r="I60" s="162">
        <f t="shared" si="16"/>
        <v>1.5833333333333333</v>
      </c>
      <c r="J60" s="162">
        <f t="shared" si="17"/>
        <v>1.5833333333333333</v>
      </c>
      <c r="K60" s="163">
        <f t="shared" si="18"/>
        <v>3.5</v>
      </c>
      <c r="L60" s="37"/>
      <c r="M60" s="153" t="s">
        <v>302</v>
      </c>
      <c r="N60" s="107"/>
      <c r="O60" s="107"/>
      <c r="P60" s="3" t="s">
        <v>306</v>
      </c>
      <c r="Q60" s="107" t="s">
        <v>197</v>
      </c>
      <c r="R60" s="181" t="s">
        <v>307</v>
      </c>
      <c r="S60" s="166" t="s">
        <v>308</v>
      </c>
      <c r="T60" s="166"/>
      <c r="U60" s="167" t="s">
        <v>309</v>
      </c>
      <c r="V60" s="37"/>
      <c r="W60" s="165"/>
      <c r="X60" s="152"/>
      <c r="Y60" s="152"/>
      <c r="Z60" s="143"/>
      <c r="AA60" s="143"/>
      <c r="AB60" s="143"/>
      <c r="AC60" s="152"/>
      <c r="AD60" s="143"/>
      <c r="AE60" s="143"/>
      <c r="AF60" s="143"/>
      <c r="AG60" s="152"/>
      <c r="AH60" s="145"/>
      <c r="AI60" s="153" t="s">
        <v>251</v>
      </c>
      <c r="AJ60" s="143">
        <v>1567</v>
      </c>
      <c r="AK60" s="107"/>
      <c r="AL60" s="107"/>
      <c r="AM60" s="107"/>
      <c r="AN60" s="107"/>
      <c r="AO60" s="107"/>
      <c r="AP60" s="107"/>
      <c r="AQ60" s="145"/>
      <c r="AR60" s="23"/>
      <c r="AS60" s="23"/>
    </row>
    <row r="61" spans="1:45" ht="15" customHeight="1" x14ac:dyDescent="0.2">
      <c r="A61" s="103"/>
      <c r="B61" s="161"/>
      <c r="C61" s="107"/>
      <c r="D61" s="143"/>
      <c r="E61" s="107"/>
      <c r="F61" s="107"/>
      <c r="G61" s="107"/>
      <c r="H61" s="162"/>
      <c r="I61" s="162"/>
      <c r="J61" s="162"/>
      <c r="K61" s="163"/>
      <c r="L61" s="37"/>
      <c r="M61" s="153"/>
      <c r="N61" s="107"/>
      <c r="O61" s="107"/>
      <c r="P61" s="107"/>
      <c r="Q61" s="107"/>
      <c r="R61" s="202"/>
      <c r="S61" s="162"/>
      <c r="T61" s="162"/>
      <c r="U61" s="163"/>
      <c r="V61" s="37"/>
      <c r="W61" s="165"/>
      <c r="X61" s="152"/>
      <c r="Y61" s="152"/>
      <c r="Z61" s="143"/>
      <c r="AA61" s="143"/>
      <c r="AB61" s="143"/>
      <c r="AC61" s="152"/>
      <c r="AD61" s="143"/>
      <c r="AE61" s="143"/>
      <c r="AF61" s="143"/>
      <c r="AG61" s="152"/>
      <c r="AH61" s="145"/>
      <c r="AI61" s="153"/>
      <c r="AJ61" s="143"/>
      <c r="AK61" s="107"/>
      <c r="AL61" s="107"/>
      <c r="AM61" s="107"/>
      <c r="AN61" s="107"/>
      <c r="AO61" s="107"/>
      <c r="AP61" s="107"/>
      <c r="AQ61" s="145"/>
      <c r="AR61" s="23"/>
      <c r="AS61" s="23"/>
    </row>
    <row r="62" spans="1:45" s="8" customFormat="1" ht="15" customHeight="1" x14ac:dyDescent="0.25">
      <c r="A62" s="9"/>
      <c r="B62" s="146"/>
      <c r="C62" s="148"/>
      <c r="D62" s="148"/>
      <c r="E62" s="148"/>
      <c r="F62" s="148"/>
      <c r="G62" s="148"/>
      <c r="H62" s="168"/>
      <c r="I62" s="168"/>
      <c r="J62" s="168"/>
      <c r="K62" s="169"/>
      <c r="L62" s="37"/>
      <c r="M62" s="146"/>
      <c r="N62" s="148"/>
      <c r="O62" s="148"/>
      <c r="P62" s="148"/>
      <c r="Q62" s="148"/>
      <c r="R62" s="148"/>
      <c r="S62" s="148"/>
      <c r="T62" s="148"/>
      <c r="U62" s="169"/>
      <c r="V62" s="37"/>
      <c r="W62" s="146"/>
      <c r="X62" s="148"/>
      <c r="Y62" s="148"/>
      <c r="Z62" s="148"/>
      <c r="AA62" s="148"/>
      <c r="AB62" s="148"/>
      <c r="AC62" s="148"/>
      <c r="AD62" s="148"/>
      <c r="AE62" s="148"/>
      <c r="AF62" s="148"/>
      <c r="AG62" s="148"/>
      <c r="AH62" s="151"/>
      <c r="AI62" s="146"/>
      <c r="AJ62" s="148"/>
      <c r="AK62" s="148"/>
      <c r="AL62" s="148"/>
      <c r="AM62" s="148"/>
      <c r="AN62" s="148"/>
      <c r="AO62" s="148"/>
      <c r="AP62" s="148"/>
      <c r="AQ62" s="151"/>
      <c r="AR62" s="37"/>
      <c r="AS62" s="40"/>
    </row>
    <row r="63" spans="1:45" s="8" customFormat="1" ht="15" customHeight="1" x14ac:dyDescent="0.25">
      <c r="A63" s="9"/>
      <c r="B63" s="37"/>
      <c r="C63" s="37"/>
      <c r="D63" s="37"/>
      <c r="E63" s="37"/>
      <c r="F63" s="10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23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40"/>
    </row>
    <row r="64" spans="1:45" s="8" customFormat="1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23"/>
      <c r="AM64" s="23"/>
      <c r="AN64" s="23"/>
      <c r="AO64" s="37"/>
      <c r="AP64" s="37"/>
      <c r="AQ64" s="37"/>
      <c r="AR64" s="40"/>
      <c r="AS64" s="40"/>
    </row>
    <row r="65" spans="1:45" s="8" customFormat="1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23"/>
      <c r="AM65" s="23"/>
      <c r="AN65" s="23"/>
      <c r="AO65" s="37"/>
      <c r="AP65" s="37"/>
      <c r="AQ65" s="37"/>
      <c r="AR65" s="40"/>
      <c r="AS65" s="40"/>
    </row>
    <row r="66" spans="1:45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23"/>
      <c r="AM66" s="23"/>
      <c r="AN66" s="23"/>
      <c r="AO66" s="37"/>
      <c r="AP66" s="37"/>
      <c r="AQ66" s="37"/>
      <c r="AR66" s="40"/>
      <c r="AS66" s="40"/>
    </row>
    <row r="67" spans="1:45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23"/>
      <c r="AM67" s="23"/>
      <c r="AN67" s="23"/>
      <c r="AO67" s="37"/>
      <c r="AP67" s="37"/>
      <c r="AQ67" s="37"/>
      <c r="AR67" s="40"/>
      <c r="AS67" s="40"/>
    </row>
    <row r="68" spans="1:45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23"/>
      <c r="AM68" s="23"/>
      <c r="AN68" s="23"/>
      <c r="AO68" s="37"/>
      <c r="AP68" s="37"/>
      <c r="AQ68" s="37"/>
      <c r="AR68" s="40"/>
      <c r="AS68" s="40"/>
    </row>
    <row r="69" spans="1:45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23"/>
      <c r="AM69" s="23"/>
      <c r="AN69" s="23"/>
      <c r="AO69" s="37"/>
      <c r="AP69" s="37"/>
      <c r="AQ69" s="37"/>
      <c r="AR69" s="40"/>
      <c r="AS69" s="40"/>
    </row>
    <row r="70" spans="1:45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23"/>
      <c r="AM70" s="23"/>
      <c r="AN70" s="23"/>
      <c r="AO70" s="37"/>
      <c r="AP70" s="37"/>
      <c r="AQ70" s="37"/>
      <c r="AR70" s="40"/>
      <c r="AS70" s="40"/>
    </row>
    <row r="71" spans="1:45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23"/>
      <c r="AM71" s="23"/>
      <c r="AN71" s="23"/>
      <c r="AO71" s="37"/>
      <c r="AP71" s="37"/>
      <c r="AQ71" s="37"/>
      <c r="AR71" s="40"/>
      <c r="AS71" s="40"/>
    </row>
    <row r="72" spans="1:45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23"/>
      <c r="AM72" s="23"/>
      <c r="AN72" s="23"/>
      <c r="AO72" s="37"/>
      <c r="AP72" s="37"/>
      <c r="AQ72" s="37"/>
      <c r="AR72" s="40"/>
      <c r="AS72" s="40"/>
    </row>
    <row r="73" spans="1:45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23"/>
      <c r="AM73" s="23"/>
      <c r="AN73" s="23"/>
      <c r="AO73" s="37"/>
      <c r="AP73" s="37"/>
      <c r="AQ73" s="37"/>
      <c r="AR73" s="40"/>
      <c r="AS73" s="40"/>
    </row>
    <row r="74" spans="1:45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23"/>
      <c r="AM74" s="23"/>
      <c r="AN74" s="23"/>
      <c r="AO74" s="37"/>
      <c r="AP74" s="37"/>
      <c r="AQ74" s="37"/>
      <c r="AR74" s="40"/>
      <c r="AS74" s="40"/>
    </row>
    <row r="75" spans="1:45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23"/>
      <c r="AM75" s="23"/>
      <c r="AN75" s="23"/>
      <c r="AO75" s="37"/>
      <c r="AP75" s="37"/>
      <c r="AQ75" s="37"/>
      <c r="AR75" s="40"/>
      <c r="AS75" s="40"/>
    </row>
    <row r="76" spans="1:45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23"/>
      <c r="AM76" s="23"/>
      <c r="AN76" s="23"/>
      <c r="AO76" s="37"/>
      <c r="AP76" s="37"/>
      <c r="AQ76" s="37"/>
      <c r="AR76" s="40"/>
      <c r="AS76" s="40"/>
    </row>
    <row r="77" spans="1:45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3"/>
      <c r="AM77" s="23"/>
      <c r="AN77" s="23"/>
      <c r="AO77" s="37"/>
      <c r="AP77" s="37"/>
      <c r="AQ77" s="37"/>
      <c r="AR77" s="40"/>
      <c r="AS77" s="40"/>
    </row>
    <row r="78" spans="1:45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3"/>
      <c r="AM78" s="23"/>
      <c r="AN78" s="23"/>
      <c r="AO78" s="37"/>
      <c r="AP78" s="37"/>
      <c r="AQ78" s="37"/>
      <c r="AR78" s="40"/>
      <c r="AS78" s="40"/>
    </row>
    <row r="79" spans="1:45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3"/>
      <c r="AM79" s="23"/>
      <c r="AN79" s="23"/>
      <c r="AO79" s="37"/>
      <c r="AP79" s="37"/>
      <c r="AQ79" s="37"/>
      <c r="AR79" s="40"/>
      <c r="AS79" s="40"/>
    </row>
    <row r="80" spans="1:45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3"/>
      <c r="AM80" s="23"/>
      <c r="AN80" s="23"/>
      <c r="AO80" s="37"/>
      <c r="AP80" s="37"/>
      <c r="AQ80" s="37"/>
      <c r="AR80" s="40"/>
      <c r="AS80" s="40"/>
    </row>
    <row r="81" spans="1:45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3"/>
      <c r="AM81" s="23"/>
      <c r="AN81" s="23"/>
      <c r="AO81" s="37"/>
      <c r="AP81" s="37"/>
      <c r="AQ81" s="37"/>
      <c r="AR81" s="40"/>
      <c r="AS81" s="40"/>
    </row>
    <row r="82" spans="1:45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3"/>
      <c r="AM82" s="23"/>
      <c r="AN82" s="23"/>
      <c r="AO82" s="37"/>
      <c r="AP82" s="37"/>
      <c r="AQ82" s="37"/>
      <c r="AR82" s="40"/>
      <c r="AS82" s="40"/>
    </row>
    <row r="83" spans="1:45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3"/>
      <c r="AM83" s="23"/>
      <c r="AN83" s="23"/>
      <c r="AO83" s="37"/>
      <c r="AP83" s="37"/>
      <c r="AQ83" s="37"/>
      <c r="AR83" s="40"/>
      <c r="AS83" s="40"/>
    </row>
    <row r="84" spans="1:45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3"/>
      <c r="AM84" s="23"/>
      <c r="AN84" s="23"/>
      <c r="AO84" s="37"/>
      <c r="AP84" s="37"/>
      <c r="AQ84" s="37"/>
      <c r="AR84" s="40"/>
      <c r="AS84" s="40"/>
    </row>
    <row r="85" spans="1:45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3"/>
      <c r="AM85" s="23"/>
      <c r="AN85" s="23"/>
      <c r="AO85" s="37"/>
      <c r="AP85" s="37"/>
      <c r="AQ85" s="37"/>
      <c r="AR85" s="40"/>
      <c r="AS85" s="40"/>
    </row>
    <row r="86" spans="1:45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3"/>
      <c r="AM86" s="23"/>
      <c r="AN86" s="23"/>
      <c r="AO86" s="37"/>
      <c r="AP86" s="37"/>
      <c r="AQ86" s="37"/>
      <c r="AR86" s="40"/>
      <c r="AS86" s="40"/>
    </row>
    <row r="87" spans="1:45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3"/>
      <c r="AM87" s="23"/>
      <c r="AN87" s="23"/>
      <c r="AO87" s="37"/>
      <c r="AP87" s="37"/>
      <c r="AQ87" s="37"/>
      <c r="AR87" s="40"/>
      <c r="AS87" s="40"/>
    </row>
    <row r="88" spans="1:45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3"/>
      <c r="AM88" s="23"/>
      <c r="AN88" s="23"/>
      <c r="AO88" s="37"/>
      <c r="AP88" s="37"/>
      <c r="AQ88" s="37"/>
      <c r="AR88" s="40"/>
      <c r="AS88" s="40"/>
    </row>
    <row r="89" spans="1:45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3"/>
      <c r="AM89" s="23"/>
      <c r="AN89" s="23"/>
      <c r="AO89" s="37"/>
      <c r="AP89" s="37"/>
      <c r="AQ89" s="37"/>
      <c r="AR89" s="40"/>
      <c r="AS89" s="40"/>
    </row>
    <row r="90" spans="1:45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3"/>
      <c r="AM90" s="23"/>
      <c r="AN90" s="23"/>
      <c r="AO90" s="37"/>
      <c r="AP90" s="37"/>
      <c r="AQ90" s="37"/>
      <c r="AR90" s="40"/>
      <c r="AS90" s="40"/>
    </row>
    <row r="91" spans="1:45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3"/>
      <c r="AM91" s="23"/>
      <c r="AN91" s="23"/>
      <c r="AO91" s="37"/>
      <c r="AP91" s="37"/>
      <c r="AQ91" s="37"/>
      <c r="AR91" s="40"/>
      <c r="AS91" s="40"/>
    </row>
    <row r="92" spans="1:45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3"/>
      <c r="AM92" s="23"/>
      <c r="AN92" s="23"/>
      <c r="AO92" s="37"/>
      <c r="AP92" s="37"/>
      <c r="AQ92" s="37"/>
      <c r="AR92" s="40"/>
      <c r="AS92" s="40"/>
    </row>
    <row r="93" spans="1:45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3"/>
      <c r="AM93" s="23"/>
      <c r="AN93" s="23"/>
      <c r="AO93" s="37"/>
      <c r="AP93" s="37"/>
      <c r="AQ93" s="37"/>
      <c r="AR93" s="40"/>
      <c r="AS93" s="40"/>
    </row>
    <row r="94" spans="1:45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3"/>
      <c r="AM94" s="23"/>
      <c r="AN94" s="23"/>
      <c r="AO94" s="37"/>
      <c r="AP94" s="37"/>
      <c r="AQ94" s="37"/>
      <c r="AR94" s="40"/>
      <c r="AS94" s="40"/>
    </row>
    <row r="95" spans="1:45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3"/>
      <c r="AM95" s="23"/>
      <c r="AN95" s="23"/>
      <c r="AO95" s="37"/>
      <c r="AP95" s="37"/>
      <c r="AQ95" s="37"/>
      <c r="AR95" s="40"/>
      <c r="AS95" s="40"/>
    </row>
    <row r="96" spans="1:45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3"/>
      <c r="AM96" s="23"/>
      <c r="AN96" s="23"/>
      <c r="AO96" s="37"/>
      <c r="AP96" s="37"/>
      <c r="AQ96" s="37"/>
      <c r="AR96" s="40"/>
      <c r="AS96" s="40"/>
    </row>
    <row r="97" spans="1:45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3"/>
      <c r="AM97" s="23"/>
      <c r="AN97" s="23"/>
      <c r="AO97" s="37"/>
      <c r="AP97" s="37"/>
      <c r="AQ97" s="37"/>
      <c r="AR97" s="40"/>
      <c r="AS97" s="40"/>
    </row>
    <row r="98" spans="1:45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3"/>
      <c r="AM98" s="23"/>
      <c r="AN98" s="23"/>
      <c r="AO98" s="37"/>
      <c r="AP98" s="37"/>
      <c r="AQ98" s="37"/>
      <c r="AR98" s="40"/>
      <c r="AS98" s="40"/>
    </row>
    <row r="99" spans="1:45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3"/>
      <c r="AM99" s="23"/>
      <c r="AN99" s="23"/>
      <c r="AO99" s="37"/>
      <c r="AP99" s="37"/>
      <c r="AQ99" s="37"/>
      <c r="AR99" s="40"/>
      <c r="AS99" s="40"/>
    </row>
    <row r="100" spans="1:45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3"/>
      <c r="AM100" s="23"/>
      <c r="AN100" s="23"/>
      <c r="AO100" s="37"/>
      <c r="AP100" s="37"/>
      <c r="AQ100" s="37"/>
      <c r="AR100" s="40"/>
      <c r="AS100" s="40"/>
    </row>
    <row r="101" spans="1:45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3"/>
      <c r="AM101" s="23"/>
      <c r="AN101" s="23"/>
      <c r="AO101" s="37"/>
      <c r="AP101" s="37"/>
      <c r="AQ101" s="37"/>
      <c r="AR101" s="40"/>
      <c r="AS101" s="40"/>
    </row>
    <row r="102" spans="1:45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3"/>
      <c r="AM102" s="23"/>
      <c r="AN102" s="23"/>
      <c r="AO102" s="37"/>
      <c r="AP102" s="37"/>
      <c r="AQ102" s="37"/>
      <c r="AR102" s="40"/>
      <c r="AS102" s="40"/>
    </row>
    <row r="103" spans="1:45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3"/>
      <c r="AM103" s="23"/>
      <c r="AN103" s="23"/>
      <c r="AO103" s="37"/>
      <c r="AP103" s="37"/>
      <c r="AQ103" s="37"/>
      <c r="AR103" s="40"/>
      <c r="AS103" s="40"/>
    </row>
    <row r="104" spans="1:45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3"/>
      <c r="AM104" s="23"/>
      <c r="AN104" s="23"/>
      <c r="AO104" s="37"/>
      <c r="AP104" s="37"/>
      <c r="AQ104" s="37"/>
      <c r="AR104" s="40"/>
      <c r="AS104" s="40"/>
    </row>
    <row r="105" spans="1:45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3"/>
      <c r="AM105" s="23"/>
      <c r="AN105" s="23"/>
      <c r="AO105" s="37"/>
      <c r="AP105" s="37"/>
      <c r="AQ105" s="37"/>
      <c r="AR105" s="40"/>
      <c r="AS105" s="40"/>
    </row>
    <row r="106" spans="1:45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3"/>
      <c r="AM106" s="23"/>
      <c r="AN106" s="23"/>
      <c r="AO106" s="37"/>
      <c r="AP106" s="37"/>
      <c r="AQ106" s="37"/>
      <c r="AR106" s="40"/>
      <c r="AS106" s="40"/>
    </row>
    <row r="107" spans="1:45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3"/>
      <c r="AM107" s="23"/>
      <c r="AN107" s="23"/>
      <c r="AO107" s="37"/>
      <c r="AP107" s="37"/>
      <c r="AQ107" s="37"/>
      <c r="AR107" s="40"/>
      <c r="AS107" s="40"/>
    </row>
    <row r="108" spans="1:45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3"/>
      <c r="AM108" s="23"/>
      <c r="AN108" s="23"/>
      <c r="AO108" s="37"/>
      <c r="AP108" s="37"/>
      <c r="AQ108" s="37"/>
      <c r="AR108" s="40"/>
      <c r="AS108" s="40"/>
    </row>
    <row r="109" spans="1:45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3"/>
      <c r="AM109" s="23"/>
      <c r="AN109" s="23"/>
      <c r="AO109" s="37"/>
      <c r="AP109" s="37"/>
      <c r="AQ109" s="37"/>
      <c r="AR109" s="40"/>
      <c r="AS109" s="40"/>
    </row>
    <row r="110" spans="1:45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3"/>
      <c r="AM110" s="23"/>
      <c r="AN110" s="23"/>
      <c r="AO110" s="37"/>
      <c r="AP110" s="37"/>
      <c r="AQ110" s="37"/>
      <c r="AR110" s="40"/>
      <c r="AS110" s="40"/>
    </row>
    <row r="111" spans="1:45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3"/>
      <c r="AM111" s="23"/>
      <c r="AN111" s="23"/>
      <c r="AO111" s="37"/>
      <c r="AP111" s="37"/>
      <c r="AQ111" s="37"/>
      <c r="AR111" s="40"/>
      <c r="AS111" s="40"/>
    </row>
    <row r="112" spans="1:45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3"/>
      <c r="AM112" s="23"/>
      <c r="AN112" s="23"/>
      <c r="AO112" s="37"/>
      <c r="AP112" s="37"/>
      <c r="AQ112" s="37"/>
      <c r="AR112" s="40"/>
      <c r="AS112" s="40"/>
    </row>
    <row r="113" spans="1:45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3"/>
      <c r="AM113" s="23"/>
      <c r="AN113" s="23"/>
      <c r="AO113" s="37"/>
      <c r="AP113" s="37"/>
      <c r="AQ113" s="37"/>
      <c r="AR113" s="40"/>
      <c r="AS113" s="40"/>
    </row>
    <row r="114" spans="1:45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M114" s="23"/>
      <c r="AN114" s="23"/>
      <c r="AO114" s="37"/>
      <c r="AP114" s="37"/>
      <c r="AQ114" s="37"/>
      <c r="AR114" s="40"/>
      <c r="AS114" s="40"/>
    </row>
    <row r="115" spans="1:45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M115" s="23"/>
      <c r="AN115" s="23"/>
      <c r="AO115" s="37"/>
      <c r="AP115" s="37"/>
      <c r="AQ115" s="37"/>
      <c r="AR115" s="40"/>
      <c r="AS115" s="40"/>
    </row>
    <row r="116" spans="1:45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M116" s="23"/>
      <c r="AN116" s="23"/>
      <c r="AO116" s="37"/>
      <c r="AP116" s="37"/>
      <c r="AQ116" s="37"/>
      <c r="AR116" s="40"/>
      <c r="AS116" s="40"/>
    </row>
    <row r="117" spans="1:45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M117" s="23"/>
      <c r="AN117" s="23"/>
      <c r="AO117" s="37"/>
      <c r="AP117" s="37"/>
      <c r="AQ117" s="37"/>
      <c r="AR117" s="40"/>
      <c r="AS117" s="40"/>
    </row>
    <row r="118" spans="1:45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M118" s="23"/>
      <c r="AN118" s="23"/>
      <c r="AO118" s="37"/>
      <c r="AP118" s="37"/>
      <c r="AQ118" s="37"/>
      <c r="AR118" s="40"/>
      <c r="AS118" s="40"/>
    </row>
    <row r="119" spans="1:45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3"/>
      <c r="AM119" s="23"/>
      <c r="AN119" s="23"/>
      <c r="AO119" s="37"/>
      <c r="AP119" s="37"/>
      <c r="AQ119" s="37"/>
      <c r="AR119" s="40"/>
      <c r="AS119" s="40"/>
    </row>
    <row r="120" spans="1:45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3"/>
      <c r="AM120" s="23"/>
      <c r="AN120" s="23"/>
      <c r="AO120" s="37"/>
      <c r="AP120" s="37"/>
      <c r="AQ120" s="37"/>
      <c r="AR120" s="40"/>
      <c r="AS120" s="40"/>
    </row>
    <row r="121" spans="1:45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3"/>
      <c r="AM121" s="23"/>
      <c r="AN121" s="23"/>
      <c r="AO121" s="37"/>
      <c r="AP121" s="37"/>
      <c r="AQ121" s="37"/>
      <c r="AR121" s="40"/>
      <c r="AS121" s="40"/>
    </row>
    <row r="122" spans="1:45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37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58"/>
      <c r="AI122" s="37"/>
      <c r="AJ122" s="37"/>
      <c r="AK122" s="23"/>
      <c r="AL122" s="23"/>
      <c r="AM122" s="23"/>
      <c r="AN122" s="23"/>
      <c r="AO122" s="23"/>
      <c r="AP122" s="23"/>
      <c r="AQ122" s="23"/>
      <c r="AR122"/>
    </row>
    <row r="123" spans="1:45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37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58"/>
      <c r="AI123" s="37"/>
      <c r="AJ123" s="37"/>
      <c r="AK123" s="23"/>
      <c r="AL123" s="23"/>
      <c r="AM123" s="23"/>
      <c r="AN123" s="23"/>
      <c r="AO123" s="23"/>
      <c r="AP123" s="23"/>
      <c r="AQ123" s="23"/>
      <c r="AR123"/>
    </row>
    <row r="124" spans="1:45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37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58"/>
      <c r="AI124" s="37"/>
      <c r="AJ124" s="37"/>
      <c r="AK124" s="23"/>
      <c r="AL124" s="23"/>
      <c r="AM124" s="23"/>
      <c r="AN124" s="23"/>
      <c r="AO124" s="23"/>
      <c r="AP124" s="23"/>
      <c r="AQ124" s="23"/>
      <c r="AR124"/>
    </row>
    <row r="125" spans="1:45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37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58"/>
      <c r="AI125" s="37"/>
      <c r="AJ125" s="37"/>
      <c r="AK125" s="23"/>
      <c r="AL125" s="23"/>
      <c r="AM125" s="23"/>
      <c r="AN125" s="23"/>
      <c r="AO125" s="23"/>
      <c r="AP125" s="23"/>
      <c r="AQ125" s="23"/>
      <c r="AR125"/>
    </row>
    <row r="126" spans="1:45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37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58"/>
      <c r="AI126" s="37"/>
      <c r="AJ126" s="37"/>
      <c r="AK126" s="23"/>
      <c r="AL126" s="23"/>
      <c r="AM126" s="23"/>
      <c r="AN126" s="23"/>
      <c r="AO126" s="23"/>
      <c r="AP126" s="23"/>
      <c r="AQ126" s="23"/>
      <c r="AR126"/>
    </row>
    <row r="127" spans="1:45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37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58"/>
      <c r="AI127" s="37"/>
      <c r="AJ127" s="37"/>
      <c r="AK127" s="23"/>
      <c r="AL127" s="23"/>
      <c r="AM127" s="23"/>
      <c r="AN127" s="23"/>
      <c r="AO127" s="23"/>
      <c r="AP127" s="23"/>
      <c r="AQ127" s="23"/>
      <c r="AR127"/>
    </row>
    <row r="128" spans="1:45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37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58"/>
      <c r="AI128" s="37"/>
      <c r="AJ128" s="37"/>
      <c r="AK128" s="23"/>
      <c r="AL128" s="23"/>
      <c r="AM128" s="23"/>
      <c r="AN128" s="23"/>
      <c r="AO128" s="23"/>
      <c r="AP128" s="23"/>
      <c r="AQ128" s="23"/>
      <c r="AR128"/>
    </row>
    <row r="129" spans="1:44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37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58"/>
      <c r="AI129" s="37"/>
      <c r="AJ129" s="37"/>
      <c r="AK129" s="23"/>
      <c r="AL129" s="23"/>
      <c r="AM129" s="23"/>
      <c r="AN129" s="23"/>
      <c r="AO129" s="23"/>
      <c r="AP129" s="23"/>
      <c r="AQ129" s="23"/>
      <c r="AR129"/>
    </row>
    <row r="130" spans="1:44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37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58"/>
      <c r="AI130" s="37"/>
      <c r="AJ130" s="37"/>
      <c r="AK130" s="23"/>
      <c r="AL130" s="23"/>
      <c r="AM130" s="23"/>
      <c r="AN130" s="23"/>
      <c r="AO130" s="23"/>
      <c r="AP130" s="23"/>
      <c r="AQ130" s="23"/>
      <c r="AR130"/>
    </row>
    <row r="131" spans="1:44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37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58"/>
      <c r="AI131" s="37"/>
      <c r="AJ131" s="37"/>
      <c r="AK131" s="23"/>
      <c r="AL131" s="23"/>
      <c r="AM131" s="23"/>
      <c r="AN131" s="23"/>
      <c r="AO131" s="23"/>
      <c r="AP131" s="23"/>
      <c r="AQ131" s="23"/>
      <c r="AR131"/>
    </row>
    <row r="132" spans="1:44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37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58"/>
      <c r="AI132" s="37"/>
      <c r="AJ132" s="37"/>
      <c r="AK132" s="23"/>
      <c r="AL132" s="23"/>
      <c r="AM132" s="23"/>
      <c r="AN132" s="23"/>
      <c r="AO132" s="23"/>
      <c r="AP132" s="23"/>
      <c r="AQ132" s="23"/>
      <c r="AR132"/>
    </row>
    <row r="133" spans="1:44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37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58"/>
      <c r="AI133" s="37"/>
      <c r="AJ133" s="37"/>
      <c r="AK133" s="23"/>
      <c r="AL133" s="23"/>
      <c r="AM133" s="23"/>
      <c r="AN133" s="23"/>
      <c r="AO133" s="23"/>
      <c r="AP133" s="23"/>
      <c r="AQ133" s="23"/>
      <c r="AR133"/>
    </row>
    <row r="134" spans="1:44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37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58"/>
      <c r="AI134" s="37"/>
      <c r="AJ134" s="37"/>
      <c r="AK134" s="23"/>
      <c r="AL134" s="23"/>
      <c r="AM134" s="23"/>
      <c r="AN134" s="23"/>
      <c r="AO134" s="23"/>
      <c r="AP134" s="23"/>
      <c r="AQ134" s="23"/>
      <c r="AR134"/>
    </row>
    <row r="135" spans="1:44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37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58"/>
      <c r="AI135" s="37"/>
      <c r="AJ135" s="37"/>
      <c r="AK135" s="23"/>
      <c r="AL135" s="23"/>
      <c r="AM135" s="23"/>
      <c r="AN135" s="23"/>
      <c r="AO135" s="23"/>
      <c r="AP135" s="23"/>
      <c r="AQ135" s="23"/>
      <c r="AR135"/>
    </row>
    <row r="136" spans="1:44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37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58"/>
      <c r="AI136" s="37"/>
      <c r="AJ136" s="37"/>
      <c r="AK136" s="23"/>
      <c r="AL136" s="23"/>
      <c r="AM136" s="23"/>
      <c r="AN136" s="23"/>
      <c r="AO136" s="23"/>
      <c r="AP136" s="23"/>
      <c r="AQ136" s="23"/>
      <c r="AR136"/>
    </row>
    <row r="137" spans="1:44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37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58"/>
      <c r="AI137" s="37"/>
      <c r="AJ137" s="37"/>
      <c r="AK137" s="23"/>
      <c r="AL137" s="23"/>
      <c r="AM137" s="23"/>
      <c r="AN137" s="23"/>
      <c r="AO137" s="23"/>
      <c r="AP137" s="23"/>
      <c r="AQ137" s="23"/>
      <c r="AR137"/>
    </row>
    <row r="138" spans="1:44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37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58"/>
      <c r="AI138" s="37"/>
      <c r="AJ138" s="37"/>
      <c r="AK138" s="23"/>
      <c r="AL138" s="23"/>
      <c r="AM138" s="23"/>
      <c r="AN138" s="23"/>
      <c r="AO138" s="23"/>
      <c r="AP138" s="23"/>
      <c r="AQ138" s="23"/>
      <c r="AR138"/>
    </row>
    <row r="139" spans="1:44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37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58"/>
      <c r="AI139" s="37"/>
      <c r="AJ139" s="37"/>
      <c r="AK139" s="23"/>
      <c r="AL139" s="23"/>
      <c r="AM139" s="23"/>
      <c r="AN139" s="23"/>
      <c r="AO139" s="23"/>
      <c r="AP139" s="23"/>
      <c r="AQ139" s="23"/>
      <c r="AR139"/>
    </row>
    <row r="140" spans="1:44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37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58"/>
      <c r="AI140" s="37"/>
      <c r="AJ140" s="37"/>
      <c r="AK140" s="23"/>
      <c r="AL140" s="23"/>
      <c r="AM140" s="23"/>
      <c r="AN140" s="23"/>
      <c r="AO140" s="23"/>
      <c r="AP140" s="23"/>
      <c r="AQ140" s="23"/>
      <c r="AR140"/>
    </row>
    <row r="141" spans="1:44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37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58"/>
      <c r="AI141" s="37"/>
      <c r="AJ141" s="37"/>
      <c r="AK141" s="23"/>
      <c r="AL141" s="23"/>
      <c r="AM141" s="23"/>
      <c r="AN141" s="23"/>
      <c r="AO141" s="23"/>
      <c r="AP141" s="23"/>
      <c r="AQ141" s="23"/>
      <c r="AR141"/>
    </row>
    <row r="142" spans="1:44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37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58"/>
      <c r="AI142" s="37"/>
      <c r="AJ142" s="37"/>
      <c r="AK142" s="23"/>
      <c r="AL142" s="23"/>
      <c r="AM142" s="23"/>
      <c r="AN142" s="23"/>
      <c r="AO142" s="23"/>
      <c r="AP142" s="23"/>
      <c r="AQ142" s="23"/>
      <c r="AR142"/>
    </row>
    <row r="143" spans="1:44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37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58"/>
      <c r="AI143" s="37"/>
      <c r="AJ143" s="37"/>
      <c r="AK143" s="23"/>
      <c r="AL143" s="23"/>
      <c r="AM143" s="23"/>
      <c r="AN143" s="23"/>
      <c r="AO143" s="23"/>
      <c r="AP143" s="23"/>
      <c r="AQ143" s="23"/>
      <c r="AR143"/>
    </row>
    <row r="144" spans="1:44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37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58"/>
      <c r="AI144" s="37"/>
      <c r="AJ144" s="37"/>
      <c r="AK144" s="23"/>
      <c r="AL144" s="23"/>
      <c r="AM144" s="23"/>
      <c r="AN144" s="23"/>
      <c r="AO144" s="23"/>
      <c r="AP144" s="23"/>
      <c r="AQ144" s="23"/>
      <c r="AR144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37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58"/>
      <c r="AI145" s="37"/>
      <c r="AJ145" s="37"/>
      <c r="AK145" s="23"/>
      <c r="AL145" s="23"/>
      <c r="AM145" s="23"/>
      <c r="AN145" s="23"/>
      <c r="AO145" s="23"/>
      <c r="AP145" s="23"/>
      <c r="AQ145" s="23"/>
      <c r="AR145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37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58"/>
      <c r="AI146" s="37"/>
      <c r="AJ146" s="37"/>
      <c r="AK146" s="23"/>
      <c r="AL146" s="23"/>
      <c r="AM146" s="23"/>
      <c r="AN146" s="23"/>
      <c r="AO146" s="23"/>
      <c r="AP146" s="23"/>
      <c r="AQ146" s="23"/>
      <c r="AR146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37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58"/>
      <c r="AI147" s="37"/>
      <c r="AJ147" s="37"/>
      <c r="AK147" s="23"/>
      <c r="AL147" s="23"/>
      <c r="AM147" s="23"/>
      <c r="AN147" s="23"/>
      <c r="AO147" s="23"/>
      <c r="AP147" s="23"/>
      <c r="AQ147" s="23"/>
      <c r="AR147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37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58"/>
      <c r="AI148" s="37"/>
      <c r="AJ148" s="37"/>
      <c r="AK148" s="23"/>
      <c r="AL148" s="23"/>
      <c r="AM148" s="23"/>
      <c r="AN148" s="23"/>
      <c r="AO148" s="23"/>
      <c r="AP148" s="23"/>
      <c r="AQ148" s="23"/>
      <c r="AR148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37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58"/>
      <c r="AI149" s="37"/>
      <c r="AJ149" s="37"/>
      <c r="AK149" s="23"/>
      <c r="AL149" s="23"/>
      <c r="AM149" s="23"/>
      <c r="AN149" s="23"/>
      <c r="AO149" s="23"/>
      <c r="AP149" s="23"/>
      <c r="AQ149" s="23"/>
      <c r="AR149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37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58"/>
      <c r="AI150" s="37"/>
      <c r="AJ150" s="37"/>
      <c r="AK150" s="23"/>
      <c r="AL150" s="23"/>
      <c r="AM150" s="23"/>
      <c r="AN150" s="23"/>
      <c r="AO150" s="23"/>
      <c r="AP150" s="23"/>
      <c r="AQ150" s="23"/>
      <c r="AR150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37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58"/>
      <c r="AI151" s="37"/>
      <c r="AJ151" s="37"/>
      <c r="AK151" s="23"/>
      <c r="AL151" s="23"/>
      <c r="AM151" s="23"/>
      <c r="AN151" s="23"/>
      <c r="AO151" s="23"/>
      <c r="AP151" s="23"/>
      <c r="AQ151" s="23"/>
      <c r="AR151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37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58"/>
      <c r="AI152" s="37"/>
      <c r="AJ152" s="37"/>
      <c r="AK152" s="23"/>
      <c r="AL152" s="23"/>
      <c r="AM152" s="23"/>
      <c r="AN152" s="23"/>
      <c r="AO152" s="23"/>
      <c r="AP152" s="23"/>
      <c r="AQ152" s="23"/>
      <c r="AR152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37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58"/>
      <c r="AI153" s="37"/>
      <c r="AJ153" s="37"/>
      <c r="AK153" s="23"/>
      <c r="AL153" s="23"/>
      <c r="AM153" s="23"/>
      <c r="AN153" s="23"/>
      <c r="AO153" s="23"/>
      <c r="AP153" s="23"/>
      <c r="AQ153" s="23"/>
      <c r="AR153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37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58"/>
      <c r="AI154" s="37"/>
      <c r="AJ154" s="37"/>
      <c r="AK154" s="23"/>
      <c r="AL154" s="23"/>
      <c r="AM154" s="23"/>
      <c r="AN154" s="23"/>
      <c r="AO154" s="23"/>
      <c r="AP154" s="23"/>
      <c r="AQ154" s="23"/>
      <c r="AR154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37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58"/>
      <c r="AI155" s="37"/>
      <c r="AJ155" s="37"/>
      <c r="AK155" s="23"/>
      <c r="AL155" s="23"/>
      <c r="AM155" s="23"/>
      <c r="AN155" s="23"/>
      <c r="AO155" s="23"/>
      <c r="AP155" s="23"/>
      <c r="AQ155" s="23"/>
      <c r="AR155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37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58"/>
      <c r="AI156" s="37"/>
      <c r="AJ156" s="37"/>
      <c r="AK156" s="23"/>
      <c r="AL156" s="23"/>
      <c r="AM156" s="23"/>
      <c r="AN156" s="23"/>
      <c r="AO156" s="23"/>
      <c r="AP156" s="23"/>
      <c r="AQ156" s="23"/>
      <c r="AR156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37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58"/>
      <c r="AI157" s="37"/>
      <c r="AJ157" s="37"/>
      <c r="AK157" s="23"/>
      <c r="AL157" s="23"/>
      <c r="AM157" s="23"/>
      <c r="AN157" s="23"/>
      <c r="AO157" s="23"/>
      <c r="AP157" s="23"/>
      <c r="AQ157" s="23"/>
      <c r="AR157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37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58"/>
      <c r="AI158" s="37"/>
      <c r="AJ158" s="37"/>
      <c r="AK158" s="23"/>
      <c r="AL158" s="23"/>
      <c r="AM158" s="23"/>
      <c r="AN158" s="23"/>
      <c r="AO158" s="23"/>
      <c r="AP158" s="23"/>
      <c r="AQ158" s="23"/>
      <c r="AR158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37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58"/>
      <c r="AI159" s="37"/>
      <c r="AJ159" s="37"/>
      <c r="AK159" s="23"/>
      <c r="AL159" s="23"/>
      <c r="AM159" s="23"/>
      <c r="AN159" s="23"/>
      <c r="AO159" s="23"/>
      <c r="AP159" s="23"/>
      <c r="AQ159" s="23"/>
      <c r="AR159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37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58"/>
      <c r="AI160" s="37"/>
      <c r="AJ160" s="37"/>
      <c r="AK160" s="23"/>
      <c r="AL160" s="23"/>
      <c r="AM160" s="23"/>
      <c r="AN160" s="23"/>
      <c r="AO160" s="23"/>
      <c r="AP160" s="23"/>
      <c r="AQ160" s="23"/>
      <c r="AR160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37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58"/>
      <c r="AI161" s="37"/>
      <c r="AJ161" s="37"/>
      <c r="AK161" s="23"/>
      <c r="AL161" s="23"/>
      <c r="AM161" s="23"/>
      <c r="AN161" s="23"/>
      <c r="AO161" s="23"/>
      <c r="AP161" s="23"/>
      <c r="AQ161" s="23"/>
      <c r="AR161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37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58"/>
      <c r="AI162" s="37"/>
      <c r="AJ162" s="37"/>
      <c r="AK162" s="23"/>
      <c r="AL162" s="23"/>
      <c r="AM162" s="23"/>
      <c r="AN162" s="23"/>
      <c r="AO162" s="23"/>
      <c r="AP162" s="23"/>
      <c r="AQ162" s="23"/>
      <c r="AR162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37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58"/>
      <c r="AI163" s="37"/>
      <c r="AJ163" s="37"/>
      <c r="AK163" s="23"/>
      <c r="AL163" s="23"/>
      <c r="AM163" s="23"/>
      <c r="AN163" s="23"/>
      <c r="AO163" s="23"/>
      <c r="AP163" s="23"/>
      <c r="AQ163" s="23"/>
      <c r="AR163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37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58"/>
      <c r="AI164" s="37"/>
      <c r="AJ164" s="37"/>
      <c r="AK164" s="23"/>
      <c r="AL164" s="23"/>
      <c r="AM164" s="23"/>
      <c r="AN164" s="23"/>
      <c r="AO164" s="23"/>
      <c r="AP164" s="23"/>
      <c r="AQ164" s="23"/>
      <c r="AR164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37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58"/>
      <c r="AI165" s="37"/>
      <c r="AJ165" s="37"/>
      <c r="AK165" s="23"/>
      <c r="AL165" s="23"/>
      <c r="AM165" s="23"/>
      <c r="AN165" s="23"/>
      <c r="AO165" s="23"/>
      <c r="AP165" s="23"/>
      <c r="AQ165" s="23"/>
      <c r="AR165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37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58"/>
      <c r="AI166" s="37"/>
      <c r="AJ166" s="37"/>
      <c r="AK166" s="23"/>
      <c r="AL166" s="23"/>
      <c r="AM166" s="23"/>
      <c r="AN166" s="23"/>
      <c r="AO166" s="23"/>
      <c r="AP166" s="23"/>
      <c r="AQ166" s="23"/>
      <c r="AR166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37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58"/>
      <c r="AI167" s="37"/>
      <c r="AJ167" s="37"/>
      <c r="AK167" s="23"/>
      <c r="AL167" s="23"/>
      <c r="AM167" s="23"/>
      <c r="AN167" s="23"/>
      <c r="AO167" s="23"/>
      <c r="AP167" s="23"/>
      <c r="AQ167" s="23"/>
      <c r="AR167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37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58"/>
      <c r="AI168" s="37"/>
      <c r="AJ168" s="37"/>
      <c r="AK168" s="23"/>
      <c r="AL168" s="23"/>
      <c r="AM168" s="23"/>
      <c r="AN168" s="23"/>
      <c r="AO168" s="23"/>
      <c r="AP168" s="23"/>
      <c r="AQ168" s="23"/>
      <c r="AR168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37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58"/>
      <c r="AI169" s="37"/>
      <c r="AJ169" s="37"/>
      <c r="AK169" s="23"/>
      <c r="AL169" s="23"/>
      <c r="AM169" s="23"/>
      <c r="AN169" s="23"/>
      <c r="AO169" s="23"/>
      <c r="AP169" s="23"/>
      <c r="AQ169" s="23"/>
      <c r="AR169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37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58"/>
      <c r="AI170" s="37"/>
      <c r="AJ170" s="37"/>
      <c r="AK170" s="23"/>
      <c r="AL170" s="23"/>
      <c r="AM170" s="23"/>
      <c r="AN170" s="23"/>
      <c r="AO170" s="23"/>
      <c r="AP170" s="23"/>
      <c r="AQ170" s="23"/>
      <c r="AR170"/>
    </row>
    <row r="171" spans="1:44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37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58"/>
      <c r="AI171" s="37"/>
      <c r="AJ171" s="37"/>
      <c r="AK171" s="23"/>
      <c r="AL171" s="23"/>
      <c r="AM171" s="23"/>
      <c r="AN171" s="23"/>
      <c r="AO171" s="23"/>
      <c r="AP171" s="23"/>
      <c r="AQ171" s="23"/>
      <c r="AR171"/>
    </row>
    <row r="172" spans="1:44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37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58"/>
      <c r="AI172" s="37"/>
      <c r="AJ172" s="37"/>
      <c r="AK172" s="23"/>
      <c r="AL172" s="23"/>
      <c r="AM172" s="23"/>
      <c r="AN172" s="23"/>
      <c r="AO172" s="23"/>
      <c r="AP172" s="23"/>
      <c r="AQ172" s="23"/>
      <c r="AR172"/>
    </row>
    <row r="173" spans="1:44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23"/>
      <c r="Q173" s="23"/>
      <c r="R173" s="23"/>
      <c r="S173" s="23"/>
      <c r="T173" s="23"/>
      <c r="U173" s="37"/>
      <c r="V173" s="37"/>
      <c r="W173" s="37"/>
      <c r="X173" s="37"/>
      <c r="Y173" s="23"/>
      <c r="Z173" s="23"/>
      <c r="AA173" s="23"/>
      <c r="AB173" s="23"/>
      <c r="AC173" s="23"/>
      <c r="AD173" s="23"/>
      <c r="AE173" s="23"/>
      <c r="AF173" s="23"/>
      <c r="AG173" s="23"/>
      <c r="AH173" s="58"/>
      <c r="AI173" s="37"/>
      <c r="AJ173" s="37"/>
      <c r="AK173" s="23"/>
      <c r="AL173" s="23"/>
      <c r="AM173" s="23"/>
      <c r="AN173" s="23"/>
      <c r="AO173" s="23"/>
      <c r="AP173" s="23"/>
      <c r="AQ173" s="23"/>
      <c r="AR173"/>
    </row>
    <row r="174" spans="1:44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23"/>
      <c r="Q174" s="23"/>
      <c r="R174" s="23"/>
      <c r="S174" s="23"/>
      <c r="T174" s="23"/>
      <c r="U174" s="37"/>
      <c r="V174" s="37"/>
      <c r="W174" s="37"/>
      <c r="X174" s="37"/>
      <c r="Y174" s="23"/>
      <c r="Z174" s="23"/>
      <c r="AA174" s="23"/>
      <c r="AB174" s="23"/>
      <c r="AC174" s="23"/>
      <c r="AD174" s="23"/>
      <c r="AE174" s="23"/>
      <c r="AF174" s="23"/>
      <c r="AG174" s="23"/>
      <c r="AH174" s="58"/>
      <c r="AI174" s="37"/>
      <c r="AJ174" s="37"/>
      <c r="AK174" s="23"/>
      <c r="AL174" s="23"/>
      <c r="AM174" s="23"/>
      <c r="AN174" s="23"/>
      <c r="AO174" s="23"/>
      <c r="AP174" s="23"/>
      <c r="AQ174" s="23"/>
      <c r="AR174"/>
    </row>
    <row r="175" spans="1:44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23"/>
      <c r="Q175" s="23"/>
      <c r="R175" s="23"/>
      <c r="S175" s="23"/>
      <c r="T175" s="23"/>
      <c r="U175" s="37"/>
      <c r="V175" s="37"/>
      <c r="W175" s="37"/>
      <c r="X175" s="37"/>
      <c r="Y175" s="23"/>
      <c r="Z175" s="23"/>
      <c r="AA175" s="23"/>
      <c r="AB175" s="23"/>
      <c r="AC175" s="23"/>
      <c r="AD175" s="23"/>
      <c r="AE175" s="23"/>
      <c r="AF175" s="23"/>
      <c r="AG175" s="23"/>
      <c r="AH175" s="58"/>
      <c r="AI175" s="37"/>
      <c r="AJ175" s="37"/>
      <c r="AK175" s="23"/>
      <c r="AL175" s="23"/>
      <c r="AM175" s="23"/>
      <c r="AN175" s="23"/>
      <c r="AO175" s="23"/>
      <c r="AP175" s="23"/>
      <c r="AQ175" s="23"/>
      <c r="AR175"/>
    </row>
    <row r="176" spans="1:44" s="8" customFormat="1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23"/>
      <c r="Q176" s="23"/>
      <c r="R176" s="23"/>
      <c r="S176" s="23"/>
      <c r="T176" s="23"/>
      <c r="U176" s="37"/>
      <c r="V176" s="37"/>
      <c r="W176" s="37"/>
      <c r="X176" s="37"/>
      <c r="Y176" s="23"/>
      <c r="Z176" s="23"/>
      <c r="AA176" s="23"/>
      <c r="AB176" s="23"/>
      <c r="AC176" s="23"/>
      <c r="AD176" s="23"/>
      <c r="AE176" s="23"/>
      <c r="AF176" s="23"/>
      <c r="AG176" s="23"/>
      <c r="AH176" s="58"/>
      <c r="AI176" s="37"/>
      <c r="AJ176" s="37"/>
      <c r="AK176" s="23"/>
      <c r="AL176" s="23"/>
      <c r="AM176" s="23"/>
      <c r="AN176" s="23"/>
      <c r="AO176" s="23"/>
      <c r="AP176" s="23"/>
      <c r="AQ176" s="23"/>
      <c r="AR176"/>
    </row>
    <row r="177" spans="1:44" s="8" customFormat="1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23"/>
      <c r="Q177" s="23"/>
      <c r="R177" s="23"/>
      <c r="S177" s="23"/>
      <c r="T177" s="23"/>
      <c r="U177" s="37"/>
      <c r="V177" s="37"/>
      <c r="W177" s="37"/>
      <c r="X177" s="37"/>
      <c r="Y177" s="23"/>
      <c r="Z177" s="23"/>
      <c r="AA177" s="23"/>
      <c r="AB177" s="23"/>
      <c r="AC177" s="23"/>
      <c r="AD177" s="23"/>
      <c r="AE177" s="23"/>
      <c r="AF177" s="23"/>
      <c r="AG177" s="23"/>
      <c r="AH177" s="58"/>
      <c r="AI177" s="37"/>
      <c r="AJ177" s="37"/>
      <c r="AK177" s="23"/>
      <c r="AL177" s="23"/>
      <c r="AM177" s="23"/>
      <c r="AN177" s="23"/>
      <c r="AO177" s="23"/>
      <c r="AP177" s="23"/>
      <c r="AQ177" s="23"/>
      <c r="AR177"/>
    </row>
    <row r="178" spans="1:44" s="8" customFormat="1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3"/>
      <c r="P178" s="23"/>
      <c r="Q178" s="23"/>
      <c r="R178" s="23"/>
      <c r="S178" s="23"/>
      <c r="T178" s="23"/>
      <c r="U178" s="37"/>
      <c r="V178" s="37"/>
      <c r="W178" s="37"/>
      <c r="X178" s="37"/>
      <c r="Y178" s="23"/>
      <c r="Z178" s="23"/>
      <c r="AA178" s="23"/>
      <c r="AB178" s="23"/>
      <c r="AC178" s="23"/>
      <c r="AD178" s="23"/>
      <c r="AE178" s="23"/>
      <c r="AF178" s="23"/>
      <c r="AG178" s="23"/>
      <c r="AH178" s="58"/>
      <c r="AI178" s="37"/>
      <c r="AJ178" s="37"/>
      <c r="AK178" s="23"/>
      <c r="AL178" s="23"/>
      <c r="AM178" s="23"/>
      <c r="AN178" s="23"/>
      <c r="AO178" s="23"/>
      <c r="AP178" s="23"/>
      <c r="AQ178" s="23"/>
      <c r="AR178"/>
    </row>
    <row r="179" spans="1:44" ht="15" customHeight="1" x14ac:dyDescent="0.25">
      <c r="AG179" s="23"/>
      <c r="AH179" s="58"/>
      <c r="AI179" s="37"/>
      <c r="AJ179" s="37"/>
    </row>
    <row r="180" spans="1:44" ht="15" customHeight="1" x14ac:dyDescent="0.25">
      <c r="AG180" s="23"/>
      <c r="AH180" s="58"/>
      <c r="AI180" s="37"/>
      <c r="AJ180" s="37"/>
    </row>
    <row r="181" spans="1:44" ht="15" customHeight="1" x14ac:dyDescent="0.25">
      <c r="AG181" s="23"/>
      <c r="AH181" s="58"/>
      <c r="AI181" s="37"/>
      <c r="AJ181" s="37"/>
    </row>
    <row r="182" spans="1:44" ht="15" customHeight="1" x14ac:dyDescent="0.25">
      <c r="AG182" s="23"/>
      <c r="AH182" s="58"/>
      <c r="AI182" s="37"/>
      <c r="AJ182" s="37"/>
    </row>
    <row r="183" spans="1:44" ht="15" customHeight="1" x14ac:dyDescent="0.25">
      <c r="AG183" s="23"/>
      <c r="AH183" s="58"/>
      <c r="AI183" s="37"/>
      <c r="AJ183" s="37"/>
    </row>
    <row r="184" spans="1:44" ht="15" customHeight="1" x14ac:dyDescent="0.25">
      <c r="AG184" s="23"/>
      <c r="AH184" s="58"/>
      <c r="AI184" s="37"/>
      <c r="AJ184" s="37"/>
    </row>
    <row r="185" spans="1:44" ht="15" customHeight="1" x14ac:dyDescent="0.25">
      <c r="AG185" s="23"/>
      <c r="AH185" s="58"/>
      <c r="AI185" s="37"/>
      <c r="AJ185" s="37"/>
    </row>
    <row r="194" customFormat="1" ht="15" customHeight="1" x14ac:dyDescent="0.2"/>
    <row r="195" customFormat="1" ht="15" customHeight="1" x14ac:dyDescent="0.2"/>
    <row r="196" customFormat="1" ht="15" customHeight="1" x14ac:dyDescent="0.2"/>
    <row r="197" customFormat="1" ht="15" customHeight="1" x14ac:dyDescent="0.2"/>
    <row r="198" customFormat="1" ht="15" customHeight="1" x14ac:dyDescent="0.2"/>
    <row r="199" customFormat="1" ht="15" customHeight="1" x14ac:dyDescent="0.2"/>
    <row r="200" customFormat="1" ht="15" customHeight="1" x14ac:dyDescent="0.2"/>
    <row r="201" customFormat="1" ht="15" customHeight="1" x14ac:dyDescent="0.2"/>
    <row r="202" customFormat="1" ht="15" customHeight="1" x14ac:dyDescent="0.2"/>
    <row r="203" customFormat="1" ht="15" customHeight="1" x14ac:dyDescent="0.2"/>
    <row r="204" customFormat="1" ht="15" customHeight="1" x14ac:dyDescent="0.2"/>
    <row r="205" customFormat="1" ht="15" customHeight="1" x14ac:dyDescent="0.2"/>
    <row r="206" customFormat="1" ht="15" customHeight="1" x14ac:dyDescent="0.2"/>
    <row r="207" customFormat="1" ht="15" customHeight="1" x14ac:dyDescent="0.2"/>
    <row r="208" customFormat="1" ht="15" customHeight="1" x14ac:dyDescent="0.2"/>
    <row r="209" customFormat="1" ht="15" customHeight="1" x14ac:dyDescent="0.2"/>
    <row r="210" customFormat="1" ht="15" customHeight="1" x14ac:dyDescent="0.2"/>
    <row r="211" customFormat="1" ht="15" customHeight="1" x14ac:dyDescent="0.2"/>
    <row r="212" customFormat="1" ht="15" customHeight="1" x14ac:dyDescent="0.2"/>
  </sheetData>
  <sortState xmlns:xlrd2="http://schemas.microsoft.com/office/spreadsheetml/2017/richdata2" ref="B19:AQ20">
    <sortCondition ref="B19: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42</v>
      </c>
      <c r="C1" s="3"/>
      <c r="D1" s="4"/>
      <c r="E1" s="6" t="s">
        <v>43</v>
      </c>
      <c r="F1" s="115"/>
      <c r="G1" s="79"/>
      <c r="H1" s="79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5"/>
      <c r="AB1" s="115"/>
      <c r="AC1" s="79"/>
      <c r="AD1" s="79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0" t="s">
        <v>54</v>
      </c>
      <c r="C2" s="71"/>
      <c r="D2" s="116"/>
      <c r="E2" s="13" t="s">
        <v>13</v>
      </c>
      <c r="F2" s="14"/>
      <c r="G2" s="14"/>
      <c r="H2" s="14"/>
      <c r="I2" s="20"/>
      <c r="J2" s="15"/>
      <c r="K2" s="94"/>
      <c r="L2" s="22" t="s">
        <v>104</v>
      </c>
      <c r="M2" s="14"/>
      <c r="N2" s="14"/>
      <c r="O2" s="21"/>
      <c r="P2" s="19"/>
      <c r="Q2" s="22" t="s">
        <v>105</v>
      </c>
      <c r="R2" s="14"/>
      <c r="S2" s="14"/>
      <c r="T2" s="14"/>
      <c r="U2" s="20"/>
      <c r="V2" s="21"/>
      <c r="W2" s="19"/>
      <c r="X2" s="117" t="s">
        <v>106</v>
      </c>
      <c r="Y2" s="118"/>
      <c r="Z2" s="119"/>
      <c r="AA2" s="13" t="s">
        <v>13</v>
      </c>
      <c r="AB2" s="14"/>
      <c r="AC2" s="14"/>
      <c r="AD2" s="14"/>
      <c r="AE2" s="20"/>
      <c r="AF2" s="15"/>
      <c r="AG2" s="94"/>
      <c r="AH2" s="22" t="s">
        <v>107</v>
      </c>
      <c r="AI2" s="14"/>
      <c r="AJ2" s="14"/>
      <c r="AK2" s="21"/>
      <c r="AL2" s="19"/>
      <c r="AM2" s="22" t="s">
        <v>105</v>
      </c>
      <c r="AN2" s="14"/>
      <c r="AO2" s="14"/>
      <c r="AP2" s="14"/>
      <c r="AQ2" s="20"/>
      <c r="AR2" s="21"/>
      <c r="AS2" s="120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0"/>
      <c r="L3" s="18" t="s">
        <v>5</v>
      </c>
      <c r="M3" s="18" t="s">
        <v>6</v>
      </c>
      <c r="N3" s="18" t="s">
        <v>77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0"/>
      <c r="AH3" s="18" t="s">
        <v>5</v>
      </c>
      <c r="AI3" s="18" t="s">
        <v>6</v>
      </c>
      <c r="AJ3" s="18" t="s">
        <v>77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0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>
        <v>2009</v>
      </c>
      <c r="C4" s="31" t="s">
        <v>39</v>
      </c>
      <c r="D4" s="2" t="s">
        <v>38</v>
      </c>
      <c r="E4" s="29">
        <v>1</v>
      </c>
      <c r="F4" s="29">
        <v>0</v>
      </c>
      <c r="G4" s="29">
        <v>0</v>
      </c>
      <c r="H4" s="30">
        <v>2</v>
      </c>
      <c r="I4" s="29">
        <v>4</v>
      </c>
      <c r="J4" s="33">
        <v>1</v>
      </c>
      <c r="K4" s="28">
        <v>4</v>
      </c>
      <c r="L4" s="108"/>
      <c r="M4" s="18"/>
      <c r="N4" s="18"/>
      <c r="O4" s="18"/>
      <c r="P4" s="23"/>
      <c r="Q4" s="29"/>
      <c r="R4" s="29"/>
      <c r="S4" s="30"/>
      <c r="T4" s="29"/>
      <c r="U4" s="29"/>
      <c r="V4" s="121"/>
      <c r="W4" s="28"/>
      <c r="X4" s="29">
        <v>2009</v>
      </c>
      <c r="Y4" s="29" t="s">
        <v>36</v>
      </c>
      <c r="Z4" s="2" t="s">
        <v>45</v>
      </c>
      <c r="AA4" s="29">
        <v>14</v>
      </c>
      <c r="AB4" s="29">
        <v>0</v>
      </c>
      <c r="AC4" s="29">
        <v>2</v>
      </c>
      <c r="AD4" s="29">
        <v>15</v>
      </c>
      <c r="AE4" s="29">
        <v>58</v>
      </c>
      <c r="AF4" s="46">
        <v>0.61699999999999999</v>
      </c>
      <c r="AG4" s="136">
        <v>94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2"/>
      <c r="AS4" s="106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>
        <v>2010</v>
      </c>
      <c r="C5" s="31" t="s">
        <v>34</v>
      </c>
      <c r="D5" s="2" t="s">
        <v>38</v>
      </c>
      <c r="E5" s="29">
        <v>20</v>
      </c>
      <c r="F5" s="29">
        <v>1</v>
      </c>
      <c r="G5" s="29">
        <v>3</v>
      </c>
      <c r="H5" s="30">
        <v>15</v>
      </c>
      <c r="I5" s="29">
        <v>46</v>
      </c>
      <c r="J5" s="33">
        <v>0.59699999999999998</v>
      </c>
      <c r="K5" s="28">
        <v>77</v>
      </c>
      <c r="L5" s="108"/>
      <c r="M5" s="18"/>
      <c r="N5" s="18"/>
      <c r="O5" s="18"/>
      <c r="P5" s="23"/>
      <c r="Q5" s="29">
        <v>5</v>
      </c>
      <c r="R5" s="29">
        <v>0</v>
      </c>
      <c r="S5" s="30">
        <v>0</v>
      </c>
      <c r="T5" s="29">
        <v>6</v>
      </c>
      <c r="U5" s="29">
        <v>12</v>
      </c>
      <c r="V5" s="121">
        <v>0.4</v>
      </c>
      <c r="W5" s="28">
        <v>30</v>
      </c>
      <c r="X5" s="29">
        <v>2010</v>
      </c>
      <c r="Y5" s="29" t="s">
        <v>35</v>
      </c>
      <c r="Z5" s="2" t="s">
        <v>45</v>
      </c>
      <c r="AA5" s="29">
        <v>5</v>
      </c>
      <c r="AB5" s="29">
        <v>1</v>
      </c>
      <c r="AC5" s="29">
        <v>2</v>
      </c>
      <c r="AD5" s="29">
        <v>10</v>
      </c>
      <c r="AE5" s="29">
        <v>26</v>
      </c>
      <c r="AF5" s="46">
        <v>0.68420000000000003</v>
      </c>
      <c r="AG5" s="136">
        <v>38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2"/>
      <c r="AS5" s="106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>
        <v>2011</v>
      </c>
      <c r="C6" s="31" t="s">
        <v>40</v>
      </c>
      <c r="D6" s="2" t="s">
        <v>38</v>
      </c>
      <c r="E6" s="29">
        <v>13</v>
      </c>
      <c r="F6" s="29">
        <v>0</v>
      </c>
      <c r="G6" s="29">
        <v>2</v>
      </c>
      <c r="H6" s="30">
        <v>14</v>
      </c>
      <c r="I6" s="29">
        <v>28</v>
      </c>
      <c r="J6" s="33">
        <v>0.57099999999999995</v>
      </c>
      <c r="K6" s="28">
        <v>49</v>
      </c>
      <c r="L6" s="108"/>
      <c r="M6" s="18"/>
      <c r="N6" s="18"/>
      <c r="O6" s="18"/>
      <c r="P6" s="23"/>
      <c r="Q6" s="29"/>
      <c r="R6" s="29"/>
      <c r="S6" s="30"/>
      <c r="T6" s="29"/>
      <c r="U6" s="29"/>
      <c r="V6" s="121"/>
      <c r="W6" s="28"/>
      <c r="X6" s="29"/>
      <c r="Y6" s="31"/>
      <c r="Z6" s="2"/>
      <c r="AA6" s="29"/>
      <c r="AB6" s="29"/>
      <c r="AC6" s="29"/>
      <c r="AD6" s="30"/>
      <c r="AE6" s="29"/>
      <c r="AF6" s="33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2"/>
      <c r="AS6" s="106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14.25" x14ac:dyDescent="0.2">
      <c r="A7" s="37"/>
      <c r="B7" s="81" t="s">
        <v>108</v>
      </c>
      <c r="C7" s="74"/>
      <c r="D7" s="73"/>
      <c r="E7" s="72">
        <f>SUM(E4:E6)</f>
        <v>34</v>
      </c>
      <c r="F7" s="72">
        <f>SUM(F4:F6)</f>
        <v>1</v>
      </c>
      <c r="G7" s="72">
        <f>SUM(G4:G6)</f>
        <v>5</v>
      </c>
      <c r="H7" s="72">
        <f>SUM(H4:H6)</f>
        <v>31</v>
      </c>
      <c r="I7" s="72">
        <f>SUM(I4:I6)</f>
        <v>78</v>
      </c>
      <c r="J7" s="123">
        <f>PRODUCT(I7/K7)</f>
        <v>0.6</v>
      </c>
      <c r="K7" s="94">
        <f>SUM(K4:K6)</f>
        <v>130</v>
      </c>
      <c r="L7" s="22"/>
      <c r="M7" s="20"/>
      <c r="N7" s="110"/>
      <c r="O7" s="111"/>
      <c r="P7" s="23"/>
      <c r="Q7" s="72">
        <f>SUM(Q4:Q6)</f>
        <v>5</v>
      </c>
      <c r="R7" s="72">
        <f>SUM(R4:R6)</f>
        <v>0</v>
      </c>
      <c r="S7" s="72">
        <f>SUM(S4:S6)</f>
        <v>0</v>
      </c>
      <c r="T7" s="72">
        <f>SUM(T4:T6)</f>
        <v>6</v>
      </c>
      <c r="U7" s="72">
        <f>SUM(U4:U6)</f>
        <v>12</v>
      </c>
      <c r="V7" s="123">
        <f>PRODUCT(U7/W7)</f>
        <v>0.4</v>
      </c>
      <c r="W7" s="94">
        <f>SUM(W4:W6)</f>
        <v>30</v>
      </c>
      <c r="X7" s="16" t="s">
        <v>108</v>
      </c>
      <c r="Y7" s="17"/>
      <c r="Z7" s="15"/>
      <c r="AA7" s="72">
        <f>SUM(AA4:AA6)</f>
        <v>19</v>
      </c>
      <c r="AB7" s="72">
        <f>SUM(AB4:AB6)</f>
        <v>1</v>
      </c>
      <c r="AC7" s="72">
        <f>SUM(AC4:AC6)</f>
        <v>4</v>
      </c>
      <c r="AD7" s="72">
        <f>SUM(AD4:AD6)</f>
        <v>25</v>
      </c>
      <c r="AE7" s="72">
        <f>SUM(AE4:AE6)</f>
        <v>84</v>
      </c>
      <c r="AF7" s="123">
        <f>PRODUCT(AE7/AG7)</f>
        <v>0.63636363636363635</v>
      </c>
      <c r="AG7" s="94">
        <f>SUM(AG4:AG6)</f>
        <v>132</v>
      </c>
      <c r="AH7" s="22"/>
      <c r="AI7" s="20"/>
      <c r="AJ7" s="110"/>
      <c r="AK7" s="111"/>
      <c r="AL7" s="23"/>
      <c r="AM7" s="72">
        <f>SUM(AM4:AM6)</f>
        <v>0</v>
      </c>
      <c r="AN7" s="72">
        <f>SUM(AN4:AN6)</f>
        <v>0</v>
      </c>
      <c r="AO7" s="72">
        <f>SUM(AO4:AO6)</f>
        <v>0</v>
      </c>
      <c r="AP7" s="72">
        <f>SUM(AP4:AP6)</f>
        <v>0</v>
      </c>
      <c r="AQ7" s="72">
        <f>SUM(AQ4:AQ6)</f>
        <v>0</v>
      </c>
      <c r="AR7" s="123">
        <v>0</v>
      </c>
      <c r="AS7" s="120">
        <f>SUM(AS4:AS6)</f>
        <v>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7"/>
      <c r="C8" s="37"/>
      <c r="D8" s="37"/>
      <c r="E8" s="37"/>
      <c r="F8" s="37"/>
      <c r="G8" s="37"/>
      <c r="H8" s="37"/>
      <c r="I8" s="37"/>
      <c r="J8" s="38"/>
      <c r="K8" s="28"/>
      <c r="L8" s="23"/>
      <c r="M8" s="23"/>
      <c r="N8" s="23"/>
      <c r="O8" s="23"/>
      <c r="P8" s="37"/>
      <c r="Q8" s="37"/>
      <c r="R8" s="37"/>
      <c r="S8" s="37"/>
      <c r="T8" s="37"/>
      <c r="U8" s="23"/>
      <c r="V8" s="23"/>
      <c r="W8" s="28"/>
      <c r="X8" s="37"/>
      <c r="Y8" s="37"/>
      <c r="Z8" s="37"/>
      <c r="AA8" s="37"/>
      <c r="AB8" s="37"/>
      <c r="AC8" s="37"/>
      <c r="AD8" s="37"/>
      <c r="AE8" s="37"/>
      <c r="AF8" s="38"/>
      <c r="AG8" s="28"/>
      <c r="AH8" s="23"/>
      <c r="AI8" s="23"/>
      <c r="AJ8" s="23"/>
      <c r="AK8" s="23"/>
      <c r="AL8" s="37"/>
      <c r="AM8" s="37"/>
      <c r="AN8" s="37"/>
      <c r="AO8" s="37"/>
      <c r="AP8" s="37"/>
      <c r="AQ8" s="23"/>
      <c r="AR8" s="23"/>
      <c r="AS8" s="28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24" t="s">
        <v>109</v>
      </c>
      <c r="C9" s="125"/>
      <c r="D9" s="126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3"/>
      <c r="L9" s="18" t="s">
        <v>27</v>
      </c>
      <c r="M9" s="18" t="s">
        <v>28</v>
      </c>
      <c r="N9" s="18" t="s">
        <v>110</v>
      </c>
      <c r="O9" s="18" t="s">
        <v>111</v>
      </c>
      <c r="Q9" s="37"/>
      <c r="R9" s="37" t="s">
        <v>41</v>
      </c>
      <c r="S9" s="37"/>
      <c r="T9" s="59" t="s">
        <v>44</v>
      </c>
      <c r="U9" s="23"/>
      <c r="V9" s="28"/>
      <c r="W9" s="28"/>
      <c r="X9" s="28"/>
      <c r="Y9" s="28"/>
      <c r="Z9" s="28"/>
      <c r="AA9" s="28"/>
      <c r="AB9" s="28"/>
      <c r="AC9" s="37"/>
      <c r="AD9" s="37"/>
      <c r="AE9" s="37"/>
      <c r="AF9" s="37"/>
      <c r="AG9" s="37"/>
      <c r="AH9" s="37"/>
      <c r="AI9" s="37"/>
      <c r="AJ9" s="37"/>
      <c r="AK9" s="37"/>
      <c r="AM9" s="28"/>
      <c r="AN9" s="28"/>
      <c r="AO9" s="28"/>
      <c r="AP9" s="28"/>
      <c r="AQ9" s="28"/>
      <c r="AR9" s="28"/>
      <c r="AS9" s="28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42" t="s">
        <v>12</v>
      </c>
      <c r="C10" s="12"/>
      <c r="D10" s="44"/>
      <c r="E10" s="127">
        <v>385</v>
      </c>
      <c r="F10" s="127">
        <v>26</v>
      </c>
      <c r="G10" s="127">
        <v>80</v>
      </c>
      <c r="H10" s="127">
        <v>477</v>
      </c>
      <c r="I10" s="127">
        <v>1335</v>
      </c>
      <c r="J10" s="128">
        <v>0.628</v>
      </c>
      <c r="K10" s="37">
        <f>PRODUCT(I10/J10)</f>
        <v>2125.7961783439491</v>
      </c>
      <c r="L10" s="129">
        <f>PRODUCT((F10+G10)/E10)</f>
        <v>0.27532467532467531</v>
      </c>
      <c r="M10" s="129">
        <f>PRODUCT(H10/E10)</f>
        <v>1.238961038961039</v>
      </c>
      <c r="N10" s="129">
        <f>PRODUCT((F10+G10+H10)/E10)</f>
        <v>1.5142857142857142</v>
      </c>
      <c r="O10" s="129">
        <f>PRODUCT(I10/E10)</f>
        <v>3.4675324675324677</v>
      </c>
      <c r="Q10" s="37"/>
      <c r="R10" s="37"/>
      <c r="S10" s="37"/>
      <c r="T10" s="37" t="s">
        <v>79</v>
      </c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30" t="s">
        <v>54</v>
      </c>
      <c r="C11" s="131"/>
      <c r="D11" s="132"/>
      <c r="E11" s="127">
        <f>PRODUCT(E7+Q7)</f>
        <v>39</v>
      </c>
      <c r="F11" s="127">
        <f>PRODUCT(F7+R7)</f>
        <v>1</v>
      </c>
      <c r="G11" s="127">
        <f>PRODUCT(G7+S7)</f>
        <v>5</v>
      </c>
      <c r="H11" s="127">
        <f>PRODUCT(H7+T7)</f>
        <v>37</v>
      </c>
      <c r="I11" s="127">
        <f>PRODUCT(I7+U7)</f>
        <v>90</v>
      </c>
      <c r="J11" s="128">
        <f>PRODUCT(I11/K11)</f>
        <v>0.5625</v>
      </c>
      <c r="K11" s="37">
        <f>PRODUCT(K7+W7)</f>
        <v>160</v>
      </c>
      <c r="L11" s="129">
        <f>PRODUCT((F11+G11)/E11)</f>
        <v>0.15384615384615385</v>
      </c>
      <c r="M11" s="129">
        <f>PRODUCT(H11/E11)</f>
        <v>0.94871794871794868</v>
      </c>
      <c r="N11" s="129">
        <f>PRODUCT((F11+G11+H11)/E11)</f>
        <v>1.1025641025641026</v>
      </c>
      <c r="O11" s="129">
        <f>PRODUCT(I11/E11)</f>
        <v>2.3076923076923075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65" t="s">
        <v>106</v>
      </c>
      <c r="C12" s="66"/>
      <c r="D12" s="67"/>
      <c r="E12" s="127">
        <f>PRODUCT(AA7+AM7)</f>
        <v>19</v>
      </c>
      <c r="F12" s="127">
        <f>PRODUCT(AB7+AN7)</f>
        <v>1</v>
      </c>
      <c r="G12" s="127">
        <f>PRODUCT(AC7+AO7)</f>
        <v>4</v>
      </c>
      <c r="H12" s="127">
        <f>PRODUCT(AD7+AP7)</f>
        <v>25</v>
      </c>
      <c r="I12" s="127">
        <f>PRODUCT(AE7+AQ7)</f>
        <v>84</v>
      </c>
      <c r="J12" s="128">
        <f>PRODUCT(I12/K12)</f>
        <v>0.63636363636363635</v>
      </c>
      <c r="K12" s="23">
        <f>PRODUCT(AG7+AS7)</f>
        <v>132</v>
      </c>
      <c r="L12" s="129">
        <f>PRODUCT((F12+G12)/E12)</f>
        <v>0.26315789473684209</v>
      </c>
      <c r="M12" s="129">
        <f>PRODUCT(H12/E12)</f>
        <v>1.3157894736842106</v>
      </c>
      <c r="N12" s="129">
        <f>PRODUCT((F12+G12+H12)/E12)</f>
        <v>1.5789473684210527</v>
      </c>
      <c r="O12" s="129">
        <f>PRODUCT(I12/E12)</f>
        <v>4.4210526315789478</v>
      </c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23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33" t="s">
        <v>108</v>
      </c>
      <c r="C13" s="134"/>
      <c r="D13" s="135"/>
      <c r="E13" s="127">
        <f>SUM(E10:E12)</f>
        <v>443</v>
      </c>
      <c r="F13" s="127">
        <f t="shared" ref="F13:I13" si="0">SUM(F10:F12)</f>
        <v>28</v>
      </c>
      <c r="G13" s="127">
        <f t="shared" si="0"/>
        <v>89</v>
      </c>
      <c r="H13" s="127">
        <f t="shared" si="0"/>
        <v>539</v>
      </c>
      <c r="I13" s="127">
        <f t="shared" si="0"/>
        <v>1509</v>
      </c>
      <c r="J13" s="128">
        <f>PRODUCT(I13/K13)</f>
        <v>0.62412208833648586</v>
      </c>
      <c r="K13" s="37">
        <f>SUM(K10:K12)</f>
        <v>2417.7961783439491</v>
      </c>
      <c r="L13" s="129">
        <f>PRODUCT((F13+G13)/E13)</f>
        <v>0.26410835214446954</v>
      </c>
      <c r="M13" s="129">
        <f>PRODUCT(H13/E13)</f>
        <v>1.216704288939052</v>
      </c>
      <c r="N13" s="129">
        <f>PRODUCT((F13+G13+H13)/E13)</f>
        <v>1.4808126410835214</v>
      </c>
      <c r="O13" s="129">
        <f>PRODUCT(I13/E13)</f>
        <v>3.4063205417607225</v>
      </c>
      <c r="Q13" s="23"/>
      <c r="R13" s="23"/>
      <c r="S13" s="23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23"/>
      <c r="F14" s="23"/>
      <c r="G14" s="23"/>
      <c r="H14" s="23"/>
      <c r="I14" s="23"/>
      <c r="J14" s="37"/>
      <c r="K14" s="37"/>
      <c r="L14" s="23"/>
      <c r="M14" s="23"/>
      <c r="N14" s="23"/>
      <c r="O14" s="23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23"/>
      <c r="AL178" s="23"/>
    </row>
    <row r="179" spans="12:38" x14ac:dyDescent="0.25">
      <c r="R179" s="28"/>
      <c r="S179" s="28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R180" s="28"/>
      <c r="S180" s="28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R181" s="28"/>
      <c r="S181" s="28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L182"/>
      <c r="M182"/>
      <c r="N182"/>
      <c r="O182"/>
      <c r="P182"/>
      <c r="R182" s="28"/>
      <c r="S182" s="28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0" customWidth="1"/>
    <col min="3" max="3" width="21.5703125" style="61" customWidth="1"/>
    <col min="4" max="4" width="10.5703125" style="92" customWidth="1"/>
    <col min="5" max="5" width="9.28515625" style="92" customWidth="1"/>
    <col min="6" max="6" width="0.7109375" style="28" customWidth="1"/>
    <col min="7" max="11" width="5.28515625" style="61" customWidth="1"/>
    <col min="12" max="12" width="6.42578125" style="61" customWidth="1"/>
    <col min="13" max="16" width="5.28515625" style="61" customWidth="1"/>
    <col min="17" max="21" width="6.7109375" style="61" customWidth="1"/>
    <col min="22" max="22" width="9" style="61" customWidth="1"/>
    <col min="23" max="23" width="19.7109375" style="92" customWidth="1"/>
    <col min="24" max="24" width="9.7109375" style="61" customWidth="1"/>
  </cols>
  <sheetData>
    <row r="1" spans="1:30" ht="18.75" x14ac:dyDescent="0.3">
      <c r="A1" s="1"/>
      <c r="B1" s="76" t="s">
        <v>56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7"/>
      <c r="X1" s="27"/>
      <c r="Y1" s="78"/>
      <c r="Z1" s="78"/>
      <c r="AA1" s="78"/>
      <c r="AB1" s="78"/>
      <c r="AC1" s="78"/>
      <c r="AD1" s="78"/>
    </row>
    <row r="2" spans="1:30" x14ac:dyDescent="0.25">
      <c r="A2" s="1"/>
      <c r="B2" s="10" t="s">
        <v>42</v>
      </c>
      <c r="C2" s="69" t="s">
        <v>43</v>
      </c>
      <c r="D2" s="79"/>
      <c r="E2" s="7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30"/>
      <c r="Y2" s="78"/>
      <c r="Z2" s="78"/>
      <c r="AA2" s="78"/>
      <c r="AB2" s="78"/>
      <c r="AC2" s="78"/>
      <c r="AD2" s="78"/>
    </row>
    <row r="3" spans="1:30" x14ac:dyDescent="0.25">
      <c r="A3" s="1"/>
      <c r="B3" s="80" t="s">
        <v>57</v>
      </c>
      <c r="C3" s="22" t="s">
        <v>58</v>
      </c>
      <c r="D3" s="81" t="s">
        <v>59</v>
      </c>
      <c r="E3" s="82" t="s">
        <v>1</v>
      </c>
      <c r="F3" s="23"/>
      <c r="G3" s="72" t="s">
        <v>60</v>
      </c>
      <c r="H3" s="73" t="s">
        <v>61</v>
      </c>
      <c r="I3" s="73" t="s">
        <v>31</v>
      </c>
      <c r="J3" s="17" t="s">
        <v>62</v>
      </c>
      <c r="K3" s="74" t="s">
        <v>63</v>
      </c>
      <c r="L3" s="74" t="s">
        <v>64</v>
      </c>
      <c r="M3" s="72" t="s">
        <v>65</v>
      </c>
      <c r="N3" s="72" t="s">
        <v>30</v>
      </c>
      <c r="O3" s="73" t="s">
        <v>66</v>
      </c>
      <c r="P3" s="72" t="s">
        <v>61</v>
      </c>
      <c r="Q3" s="72" t="s">
        <v>17</v>
      </c>
      <c r="R3" s="72">
        <v>1</v>
      </c>
      <c r="S3" s="72">
        <v>2</v>
      </c>
      <c r="T3" s="72">
        <v>3</v>
      </c>
      <c r="U3" s="72" t="s">
        <v>67</v>
      </c>
      <c r="V3" s="17" t="s">
        <v>22</v>
      </c>
      <c r="W3" s="16" t="s">
        <v>68</v>
      </c>
      <c r="X3" s="16" t="s">
        <v>69</v>
      </c>
      <c r="Y3" s="78"/>
      <c r="Z3" s="78"/>
      <c r="AA3" s="78"/>
      <c r="AB3" s="78"/>
      <c r="AC3" s="78"/>
      <c r="AD3" s="78"/>
    </row>
    <row r="4" spans="1:30" x14ac:dyDescent="0.25">
      <c r="A4" s="9"/>
      <c r="B4" s="83" t="s">
        <v>70</v>
      </c>
      <c r="C4" s="84" t="s">
        <v>71</v>
      </c>
      <c r="D4" s="85" t="s">
        <v>72</v>
      </c>
      <c r="E4" s="86" t="s">
        <v>38</v>
      </c>
      <c r="F4" s="93"/>
      <c r="G4" s="87"/>
      <c r="H4" s="88"/>
      <c r="I4" s="87">
        <v>1</v>
      </c>
      <c r="J4" s="89"/>
      <c r="K4" s="89" t="s">
        <v>75</v>
      </c>
      <c r="L4" s="89"/>
      <c r="M4" s="89">
        <v>1</v>
      </c>
      <c r="N4" s="87"/>
      <c r="O4" s="88"/>
      <c r="P4" s="87"/>
      <c r="Q4" s="88" t="s">
        <v>80</v>
      </c>
      <c r="R4" s="88" t="s">
        <v>80</v>
      </c>
      <c r="S4" s="88"/>
      <c r="T4" s="88"/>
      <c r="U4" s="88"/>
      <c r="V4" s="90">
        <v>0</v>
      </c>
      <c r="W4" s="83" t="s">
        <v>73</v>
      </c>
      <c r="X4" s="87" t="s">
        <v>74</v>
      </c>
      <c r="Y4" s="78"/>
      <c r="Z4" s="78"/>
      <c r="AA4" s="78"/>
      <c r="AB4" s="78"/>
      <c r="AC4" s="78"/>
      <c r="AD4" s="78"/>
    </row>
    <row r="5" spans="1:30" x14ac:dyDescent="0.25">
      <c r="A5" s="9"/>
      <c r="B5" s="95"/>
      <c r="C5" s="96"/>
      <c r="D5" s="97"/>
      <c r="E5" s="98"/>
      <c r="F5" s="99"/>
      <c r="G5" s="96"/>
      <c r="H5" s="96"/>
      <c r="I5" s="96"/>
      <c r="J5" s="100"/>
      <c r="K5" s="100"/>
      <c r="L5" s="100"/>
      <c r="M5" s="96"/>
      <c r="N5" s="96"/>
      <c r="O5" s="96"/>
      <c r="P5" s="96"/>
      <c r="Q5" s="96"/>
      <c r="R5" s="96"/>
      <c r="S5" s="96"/>
      <c r="T5" s="96"/>
      <c r="U5" s="96"/>
      <c r="V5" s="96"/>
      <c r="W5" s="97"/>
      <c r="X5" s="101"/>
      <c r="Y5" s="78"/>
      <c r="Z5" s="78"/>
      <c r="AA5" s="78"/>
      <c r="AB5" s="78"/>
      <c r="AC5" s="78"/>
      <c r="AD5" s="78"/>
    </row>
    <row r="6" spans="1:30" x14ac:dyDescent="0.25">
      <c r="A6" s="9"/>
      <c r="B6" s="59"/>
      <c r="C6" s="37"/>
      <c r="D6" s="59"/>
      <c r="E6" s="91"/>
      <c r="G6" s="37"/>
      <c r="H6" s="37"/>
      <c r="I6" s="37"/>
      <c r="J6" s="23"/>
      <c r="K6" s="23"/>
      <c r="L6" s="23"/>
      <c r="M6" s="37"/>
      <c r="N6" s="37"/>
      <c r="O6" s="37"/>
      <c r="P6" s="37"/>
      <c r="Q6" s="37"/>
      <c r="R6" s="37"/>
      <c r="S6" s="37"/>
      <c r="T6" s="37"/>
      <c r="U6" s="37"/>
      <c r="V6" s="37"/>
      <c r="W6" s="59"/>
      <c r="X6" s="37"/>
      <c r="Y6" s="78"/>
      <c r="Z6" s="78"/>
      <c r="AA6" s="78"/>
      <c r="AB6" s="78"/>
      <c r="AC6" s="78"/>
      <c r="AD6" s="78"/>
    </row>
    <row r="7" spans="1:30" x14ac:dyDescent="0.25">
      <c r="A7" s="9"/>
      <c r="B7" s="59"/>
      <c r="C7" s="37"/>
      <c r="D7" s="59"/>
      <c r="E7" s="91"/>
      <c r="G7" s="37"/>
      <c r="H7" s="37"/>
      <c r="I7" s="37"/>
      <c r="J7" s="23"/>
      <c r="K7" s="23"/>
      <c r="L7" s="23"/>
      <c r="M7" s="37"/>
      <c r="N7" s="37"/>
      <c r="O7" s="37"/>
      <c r="P7" s="37"/>
      <c r="Q7" s="37"/>
      <c r="R7" s="37"/>
      <c r="S7" s="37"/>
      <c r="T7" s="37"/>
      <c r="U7" s="37"/>
      <c r="V7" s="37"/>
      <c r="W7" s="59"/>
      <c r="X7" s="37"/>
      <c r="Y7" s="78"/>
      <c r="Z7" s="78"/>
      <c r="AA7" s="78"/>
      <c r="AB7" s="78"/>
      <c r="AC7" s="78"/>
      <c r="AD7" s="78"/>
    </row>
    <row r="8" spans="1:30" x14ac:dyDescent="0.25">
      <c r="A8" s="9"/>
      <c r="B8" s="59"/>
      <c r="C8" s="37"/>
      <c r="D8" s="59"/>
      <c r="E8" s="91"/>
      <c r="G8" s="37"/>
      <c r="H8" s="37"/>
      <c r="I8" s="37"/>
      <c r="J8" s="23"/>
      <c r="K8" s="23"/>
      <c r="L8" s="23"/>
      <c r="M8" s="37"/>
      <c r="N8" s="37"/>
      <c r="O8" s="37"/>
      <c r="P8" s="37"/>
      <c r="Q8" s="37"/>
      <c r="R8" s="37"/>
      <c r="S8" s="37"/>
      <c r="T8" s="37"/>
      <c r="U8" s="37"/>
      <c r="V8" s="37"/>
      <c r="W8" s="59"/>
      <c r="X8" s="37"/>
      <c r="Y8" s="78"/>
      <c r="Z8" s="78"/>
      <c r="AA8" s="78"/>
      <c r="AB8" s="78"/>
      <c r="AC8" s="78"/>
      <c r="AD8" s="78"/>
    </row>
    <row r="9" spans="1:30" x14ac:dyDescent="0.25">
      <c r="A9" s="9"/>
      <c r="B9" s="59"/>
      <c r="C9" s="37"/>
      <c r="D9" s="59"/>
      <c r="E9" s="91"/>
      <c r="G9" s="37"/>
      <c r="H9" s="37"/>
      <c r="I9" s="37"/>
      <c r="J9" s="23"/>
      <c r="K9" s="23"/>
      <c r="L9" s="23"/>
      <c r="M9" s="37"/>
      <c r="N9" s="37"/>
      <c r="O9" s="37"/>
      <c r="P9" s="37"/>
      <c r="Q9" s="37"/>
      <c r="R9" s="37"/>
      <c r="S9" s="37"/>
      <c r="T9" s="37"/>
      <c r="U9" s="37"/>
      <c r="V9" s="37"/>
      <c r="W9" s="59"/>
      <c r="X9" s="37"/>
      <c r="Y9" s="78"/>
      <c r="Z9" s="78"/>
      <c r="AA9" s="78"/>
      <c r="AB9" s="78"/>
      <c r="AC9" s="78"/>
      <c r="AD9" s="78"/>
    </row>
    <row r="10" spans="1:30" x14ac:dyDescent="0.25">
      <c r="A10" s="9"/>
      <c r="B10" s="59"/>
      <c r="C10" s="37"/>
      <c r="D10" s="59"/>
      <c r="E10" s="91"/>
      <c r="G10" s="37"/>
      <c r="H10" s="37"/>
      <c r="I10" s="37"/>
      <c r="J10" s="23"/>
      <c r="K10" s="23"/>
      <c r="L10" s="23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59"/>
      <c r="X10" s="37"/>
      <c r="Y10" s="78"/>
      <c r="Z10" s="78"/>
      <c r="AA10" s="78"/>
      <c r="AB10" s="78"/>
      <c r="AC10" s="78"/>
      <c r="AD10" s="78"/>
    </row>
    <row r="11" spans="1:30" x14ac:dyDescent="0.25">
      <c r="A11" s="9"/>
      <c r="B11" s="59"/>
      <c r="C11" s="37"/>
      <c r="D11" s="59"/>
      <c r="E11" s="91"/>
      <c r="G11" s="37"/>
      <c r="H11" s="37"/>
      <c r="I11" s="37"/>
      <c r="J11" s="23"/>
      <c r="K11" s="23"/>
      <c r="L11" s="23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59"/>
      <c r="X11" s="37"/>
      <c r="Y11" s="78"/>
      <c r="Z11" s="78"/>
      <c r="AA11" s="78"/>
      <c r="AB11" s="78"/>
      <c r="AC11" s="78"/>
      <c r="AD11" s="78"/>
    </row>
    <row r="12" spans="1:30" x14ac:dyDescent="0.25">
      <c r="A12" s="9"/>
      <c r="B12" s="59"/>
      <c r="C12" s="37"/>
      <c r="D12" s="59"/>
      <c r="E12" s="91"/>
      <c r="G12" s="37"/>
      <c r="H12" s="37"/>
      <c r="I12" s="37"/>
      <c r="J12" s="23"/>
      <c r="K12" s="23"/>
      <c r="L12" s="23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59"/>
      <c r="X12" s="37"/>
      <c r="Y12" s="78"/>
      <c r="Z12" s="78"/>
      <c r="AA12" s="78"/>
      <c r="AB12" s="78"/>
      <c r="AC12" s="78"/>
      <c r="AD12" s="78"/>
    </row>
    <row r="13" spans="1:30" x14ac:dyDescent="0.25">
      <c r="A13" s="9"/>
      <c r="B13" s="59"/>
      <c r="C13" s="37"/>
      <c r="D13" s="59"/>
      <c r="E13" s="91"/>
      <c r="G13" s="37"/>
      <c r="H13" s="37"/>
      <c r="I13" s="37"/>
      <c r="J13" s="23"/>
      <c r="K13" s="23"/>
      <c r="L13" s="23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59"/>
      <c r="X13" s="37"/>
      <c r="Y13" s="78"/>
      <c r="Z13" s="78"/>
      <c r="AA13" s="78"/>
      <c r="AB13" s="78"/>
      <c r="AC13" s="78"/>
      <c r="AD13" s="78"/>
    </row>
    <row r="14" spans="1:30" x14ac:dyDescent="0.25">
      <c r="A14" s="9"/>
      <c r="B14" s="59"/>
      <c r="C14" s="37"/>
      <c r="D14" s="59"/>
      <c r="E14" s="91"/>
      <c r="G14" s="37"/>
      <c r="H14" s="37"/>
      <c r="I14" s="37"/>
      <c r="J14" s="23"/>
      <c r="K14" s="23"/>
      <c r="L14" s="23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59"/>
      <c r="X14" s="37"/>
      <c r="Y14" s="78"/>
      <c r="Z14" s="78"/>
      <c r="AA14" s="78"/>
      <c r="AB14" s="78"/>
      <c r="AC14" s="78"/>
      <c r="AD14" s="78"/>
    </row>
    <row r="15" spans="1:30" x14ac:dyDescent="0.25">
      <c r="A15" s="9"/>
      <c r="B15" s="59"/>
      <c r="C15" s="37"/>
      <c r="D15" s="59"/>
      <c r="E15" s="91"/>
      <c r="G15" s="37"/>
      <c r="H15" s="37"/>
      <c r="I15" s="37"/>
      <c r="J15" s="23"/>
      <c r="K15" s="23"/>
      <c r="L15" s="23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59"/>
      <c r="X15" s="37"/>
      <c r="Y15" s="78"/>
      <c r="Z15" s="78"/>
      <c r="AA15" s="78"/>
      <c r="AB15" s="78"/>
      <c r="AC15" s="78"/>
      <c r="AD15" s="78"/>
    </row>
    <row r="16" spans="1:30" x14ac:dyDescent="0.25">
      <c r="A16" s="9"/>
      <c r="B16" s="59"/>
      <c r="C16" s="37"/>
      <c r="D16" s="59"/>
      <c r="E16" s="91"/>
      <c r="G16" s="37"/>
      <c r="H16" s="37"/>
      <c r="I16" s="37"/>
      <c r="J16" s="23"/>
      <c r="K16" s="23"/>
      <c r="L16" s="23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59"/>
      <c r="X16" s="37"/>
      <c r="Y16" s="78"/>
      <c r="Z16" s="78"/>
      <c r="AA16" s="78"/>
      <c r="AB16" s="78"/>
      <c r="AC16" s="78"/>
      <c r="AD16" s="78"/>
    </row>
    <row r="17" spans="1:30" x14ac:dyDescent="0.25">
      <c r="A17" s="9"/>
      <c r="B17" s="59"/>
      <c r="C17" s="37"/>
      <c r="D17" s="59"/>
      <c r="E17" s="91"/>
      <c r="G17" s="37"/>
      <c r="H17" s="37"/>
      <c r="I17" s="37"/>
      <c r="J17" s="23"/>
      <c r="K17" s="23"/>
      <c r="L17" s="23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59"/>
      <c r="X17" s="37"/>
      <c r="Y17" s="78"/>
      <c r="Z17" s="78"/>
      <c r="AA17" s="78"/>
      <c r="AB17" s="78"/>
      <c r="AC17" s="78"/>
      <c r="AD17" s="78"/>
    </row>
    <row r="18" spans="1:30" x14ac:dyDescent="0.25">
      <c r="A18" s="9"/>
      <c r="B18" s="59"/>
      <c r="C18" s="37"/>
      <c r="D18" s="59"/>
      <c r="E18" s="91"/>
      <c r="G18" s="37"/>
      <c r="H18" s="37"/>
      <c r="I18" s="37"/>
      <c r="J18" s="23"/>
      <c r="K18" s="23"/>
      <c r="L18" s="23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59"/>
      <c r="X18" s="37"/>
      <c r="Y18" s="78"/>
      <c r="Z18" s="78"/>
      <c r="AA18" s="78"/>
      <c r="AB18" s="78"/>
      <c r="AC18" s="78"/>
      <c r="AD18" s="78"/>
    </row>
    <row r="19" spans="1:30" x14ac:dyDescent="0.25">
      <c r="A19" s="9"/>
      <c r="B19" s="59"/>
      <c r="C19" s="37"/>
      <c r="D19" s="59"/>
      <c r="E19" s="91"/>
      <c r="G19" s="37"/>
      <c r="H19" s="37"/>
      <c r="I19" s="37"/>
      <c r="J19" s="23"/>
      <c r="K19" s="23"/>
      <c r="L19" s="23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59"/>
      <c r="X19" s="37"/>
      <c r="Y19" s="78"/>
      <c r="Z19" s="78"/>
      <c r="AA19" s="78"/>
      <c r="AB19" s="78"/>
      <c r="AC19" s="78"/>
      <c r="AD19" s="78"/>
    </row>
    <row r="20" spans="1:30" x14ac:dyDescent="0.25">
      <c r="A20" s="9"/>
      <c r="B20" s="59"/>
      <c r="C20" s="37"/>
      <c r="D20" s="59"/>
      <c r="E20" s="91"/>
      <c r="G20" s="37"/>
      <c r="H20" s="37"/>
      <c r="I20" s="37"/>
      <c r="J20" s="23"/>
      <c r="K20" s="23"/>
      <c r="L20" s="23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59"/>
      <c r="X20" s="37"/>
      <c r="Y20" s="78"/>
      <c r="Z20" s="78"/>
      <c r="AA20" s="78"/>
      <c r="AB20" s="78"/>
      <c r="AC20" s="78"/>
      <c r="AD20" s="78"/>
    </row>
    <row r="21" spans="1:30" x14ac:dyDescent="0.25">
      <c r="A21" s="9"/>
      <c r="B21" s="59"/>
      <c r="C21" s="37"/>
      <c r="D21" s="59"/>
      <c r="E21" s="91"/>
      <c r="G21" s="37"/>
      <c r="H21" s="37"/>
      <c r="I21" s="37"/>
      <c r="J21" s="23"/>
      <c r="K21" s="23"/>
      <c r="L21" s="23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59"/>
      <c r="X21" s="37"/>
      <c r="Y21" s="78"/>
      <c r="Z21" s="78"/>
      <c r="AA21" s="78"/>
      <c r="AB21" s="78"/>
      <c r="AC21" s="78"/>
      <c r="AD21" s="78"/>
    </row>
    <row r="22" spans="1:30" x14ac:dyDescent="0.25">
      <c r="A22" s="9"/>
      <c r="B22" s="59"/>
      <c r="C22" s="37"/>
      <c r="D22" s="59"/>
      <c r="E22" s="91"/>
      <c r="G22" s="37"/>
      <c r="H22" s="37"/>
      <c r="I22" s="37"/>
      <c r="J22" s="23"/>
      <c r="K22" s="23"/>
      <c r="L22" s="23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59"/>
      <c r="X22" s="37"/>
      <c r="Y22" s="78"/>
      <c r="Z22" s="78"/>
      <c r="AA22" s="78"/>
      <c r="AB22" s="78"/>
      <c r="AC22" s="78"/>
      <c r="AD22" s="78"/>
    </row>
    <row r="23" spans="1:30" x14ac:dyDescent="0.25">
      <c r="A23" s="9"/>
      <c r="B23" s="59"/>
      <c r="C23" s="37"/>
      <c r="D23" s="59"/>
      <c r="E23" s="91"/>
      <c r="G23" s="37"/>
      <c r="H23" s="37"/>
      <c r="I23" s="37"/>
      <c r="J23" s="23"/>
      <c r="K23" s="23"/>
      <c r="L23" s="23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59"/>
      <c r="X23" s="37"/>
      <c r="Y23" s="78"/>
      <c r="Z23" s="78"/>
      <c r="AA23" s="78"/>
      <c r="AB23" s="78"/>
      <c r="AC23" s="78"/>
      <c r="AD23" s="78"/>
    </row>
    <row r="24" spans="1:30" x14ac:dyDescent="0.25">
      <c r="A24" s="9"/>
      <c r="B24" s="59"/>
      <c r="C24" s="37"/>
      <c r="D24" s="59"/>
      <c r="E24" s="91"/>
      <c r="G24" s="37"/>
      <c r="H24" s="37"/>
      <c r="I24" s="37"/>
      <c r="J24" s="23"/>
      <c r="K24" s="23"/>
      <c r="L24" s="23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59"/>
      <c r="X24" s="37"/>
      <c r="Y24" s="78"/>
      <c r="Z24" s="78"/>
      <c r="AA24" s="78"/>
      <c r="AB24" s="78"/>
      <c r="AC24" s="78"/>
      <c r="AD24" s="78"/>
    </row>
    <row r="25" spans="1:30" x14ac:dyDescent="0.25">
      <c r="A25" s="9"/>
      <c r="B25" s="59"/>
      <c r="C25" s="37"/>
      <c r="D25" s="59"/>
      <c r="E25" s="91"/>
      <c r="G25" s="37"/>
      <c r="H25" s="37"/>
      <c r="I25" s="37"/>
      <c r="J25" s="23"/>
      <c r="K25" s="23"/>
      <c r="L25" s="23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59"/>
      <c r="X25" s="37"/>
      <c r="Y25" s="78"/>
      <c r="Z25" s="78"/>
      <c r="AA25" s="78"/>
      <c r="AB25" s="78"/>
      <c r="AC25" s="78"/>
      <c r="AD25" s="78"/>
    </row>
    <row r="26" spans="1:30" x14ac:dyDescent="0.25">
      <c r="A26" s="9"/>
      <c r="B26" s="59"/>
      <c r="C26" s="37"/>
      <c r="D26" s="59"/>
      <c r="E26" s="91"/>
      <c r="G26" s="37"/>
      <c r="H26" s="37"/>
      <c r="I26" s="37"/>
      <c r="J26" s="23"/>
      <c r="K26" s="23"/>
      <c r="L26" s="23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59"/>
      <c r="X26" s="37"/>
      <c r="Y26" s="78"/>
      <c r="Z26" s="78"/>
      <c r="AA26" s="78"/>
      <c r="AB26" s="78"/>
      <c r="AC26" s="78"/>
      <c r="AD26" s="78"/>
    </row>
    <row r="27" spans="1:30" x14ac:dyDescent="0.25">
      <c r="A27" s="9"/>
      <c r="B27" s="59"/>
      <c r="C27" s="37"/>
      <c r="D27" s="59"/>
      <c r="E27" s="91"/>
      <c r="G27" s="37"/>
      <c r="H27" s="37"/>
      <c r="I27" s="37"/>
      <c r="J27" s="23"/>
      <c r="K27" s="23"/>
      <c r="L27" s="23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59"/>
      <c r="X27" s="37"/>
      <c r="Y27" s="78"/>
      <c r="Z27" s="78"/>
      <c r="AA27" s="78"/>
      <c r="AB27" s="78"/>
      <c r="AC27" s="78"/>
      <c r="AD27" s="78"/>
    </row>
    <row r="28" spans="1:30" x14ac:dyDescent="0.25">
      <c r="A28" s="9"/>
      <c r="B28" s="59"/>
      <c r="C28" s="37"/>
      <c r="D28" s="59"/>
      <c r="E28" s="91"/>
      <c r="G28" s="37"/>
      <c r="H28" s="37"/>
      <c r="I28" s="37"/>
      <c r="J28" s="23"/>
      <c r="K28" s="23"/>
      <c r="L28" s="23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59"/>
      <c r="X28" s="37"/>
      <c r="Y28" s="78"/>
      <c r="Z28" s="78"/>
      <c r="AA28" s="78"/>
      <c r="AB28" s="78"/>
      <c r="AC28" s="78"/>
      <c r="AD28" s="78"/>
    </row>
    <row r="29" spans="1:30" x14ac:dyDescent="0.25">
      <c r="A29" s="9"/>
      <c r="B29" s="59"/>
      <c r="C29" s="37"/>
      <c r="D29" s="59"/>
      <c r="E29" s="91"/>
      <c r="G29" s="37"/>
      <c r="H29" s="37"/>
      <c r="I29" s="37"/>
      <c r="J29" s="23"/>
      <c r="K29" s="23"/>
      <c r="L29" s="23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59"/>
      <c r="X29" s="37"/>
      <c r="Y29" s="78"/>
      <c r="Z29" s="78"/>
      <c r="AA29" s="78"/>
      <c r="AB29" s="78"/>
      <c r="AC29" s="78"/>
      <c r="AD29" s="78"/>
    </row>
    <row r="30" spans="1:30" x14ac:dyDescent="0.25">
      <c r="A30" s="9"/>
      <c r="B30" s="59"/>
      <c r="C30" s="37"/>
      <c r="D30" s="59"/>
      <c r="E30" s="91"/>
      <c r="G30" s="37"/>
      <c r="H30" s="37"/>
      <c r="I30" s="37"/>
      <c r="J30" s="23"/>
      <c r="K30" s="23"/>
      <c r="L30" s="23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59"/>
      <c r="X30" s="37"/>
      <c r="Y30" s="78"/>
      <c r="Z30" s="78"/>
      <c r="AA30" s="78"/>
      <c r="AB30" s="78"/>
      <c r="AC30" s="78"/>
      <c r="AD30" s="78"/>
    </row>
    <row r="31" spans="1:30" x14ac:dyDescent="0.25">
      <c r="A31" s="9"/>
      <c r="B31" s="59"/>
      <c r="C31" s="37"/>
      <c r="D31" s="59"/>
      <c r="E31" s="91"/>
      <c r="G31" s="37"/>
      <c r="H31" s="37"/>
      <c r="I31" s="37"/>
      <c r="J31" s="23"/>
      <c r="K31" s="23"/>
      <c r="L31" s="23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59"/>
      <c r="X31" s="37"/>
      <c r="Y31" s="78"/>
      <c r="Z31" s="78"/>
      <c r="AA31" s="78"/>
      <c r="AB31" s="78"/>
      <c r="AC31" s="78"/>
      <c r="AD31" s="78"/>
    </row>
    <row r="32" spans="1:30" x14ac:dyDescent="0.25">
      <c r="A32" s="9"/>
      <c r="B32" s="59"/>
      <c r="C32" s="37"/>
      <c r="D32" s="59"/>
      <c r="E32" s="91"/>
      <c r="G32" s="37"/>
      <c r="H32" s="37"/>
      <c r="I32" s="37"/>
      <c r="J32" s="23"/>
      <c r="K32" s="23"/>
      <c r="L32" s="23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59"/>
      <c r="X32" s="37"/>
      <c r="Y32" s="78"/>
      <c r="Z32" s="78"/>
      <c r="AA32" s="78"/>
      <c r="AB32" s="78"/>
      <c r="AC32" s="78"/>
      <c r="AD32" s="78"/>
    </row>
    <row r="33" spans="1:30" x14ac:dyDescent="0.25">
      <c r="A33" s="9"/>
      <c r="B33" s="59"/>
      <c r="C33" s="37"/>
      <c r="D33" s="59"/>
      <c r="E33" s="91"/>
      <c r="G33" s="37"/>
      <c r="H33" s="37"/>
      <c r="I33" s="37"/>
      <c r="J33" s="23"/>
      <c r="K33" s="23"/>
      <c r="L33" s="23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59"/>
      <c r="X33" s="37"/>
      <c r="Y33" s="78"/>
      <c r="Z33" s="78"/>
      <c r="AA33" s="78"/>
      <c r="AB33" s="78"/>
      <c r="AC33" s="78"/>
      <c r="AD33" s="78"/>
    </row>
    <row r="34" spans="1:30" x14ac:dyDescent="0.25">
      <c r="A34" s="9"/>
      <c r="B34" s="59"/>
      <c r="C34" s="37"/>
      <c r="D34" s="59"/>
      <c r="E34" s="91"/>
      <c r="G34" s="37"/>
      <c r="H34" s="37"/>
      <c r="I34" s="37"/>
      <c r="J34" s="23"/>
      <c r="K34" s="23"/>
      <c r="L34" s="23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59"/>
      <c r="X34" s="37"/>
      <c r="Y34" s="78"/>
      <c r="Z34" s="78"/>
      <c r="AA34" s="78"/>
      <c r="AB34" s="78"/>
      <c r="AC34" s="78"/>
      <c r="AD34" s="78"/>
    </row>
    <row r="35" spans="1:30" x14ac:dyDescent="0.25">
      <c r="A35" s="9"/>
      <c r="B35" s="59"/>
      <c r="C35" s="37"/>
      <c r="D35" s="59"/>
      <c r="E35" s="91"/>
      <c r="G35" s="37"/>
      <c r="H35" s="37"/>
      <c r="I35" s="37"/>
      <c r="J35" s="23"/>
      <c r="K35" s="23"/>
      <c r="L35" s="23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59"/>
      <c r="X35" s="37"/>
      <c r="Y35" s="78"/>
      <c r="Z35" s="78"/>
      <c r="AA35" s="78"/>
      <c r="AB35" s="78"/>
      <c r="AC35" s="78"/>
      <c r="AD35" s="78"/>
    </row>
    <row r="36" spans="1:30" x14ac:dyDescent="0.25">
      <c r="A36" s="9"/>
      <c r="B36" s="59"/>
      <c r="C36" s="37"/>
      <c r="D36" s="59"/>
      <c r="E36" s="91"/>
      <c r="G36" s="37"/>
      <c r="H36" s="37"/>
      <c r="I36" s="37"/>
      <c r="J36" s="23"/>
      <c r="K36" s="23"/>
      <c r="L36" s="23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59"/>
      <c r="X36" s="37"/>
      <c r="Y36" s="78"/>
      <c r="Z36" s="78"/>
      <c r="AA36" s="78"/>
      <c r="AB36" s="78"/>
      <c r="AC36" s="78"/>
      <c r="AD36" s="78"/>
    </row>
    <row r="37" spans="1:30" x14ac:dyDescent="0.25">
      <c r="A37" s="9"/>
      <c r="B37" s="59"/>
      <c r="C37" s="37"/>
      <c r="D37" s="59"/>
      <c r="E37" s="91"/>
      <c r="G37" s="37"/>
      <c r="H37" s="37"/>
      <c r="I37" s="37"/>
      <c r="J37" s="23"/>
      <c r="K37" s="23"/>
      <c r="L37" s="23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59"/>
      <c r="X37" s="37"/>
      <c r="Y37" s="78"/>
      <c r="Z37" s="78"/>
      <c r="AA37" s="78"/>
      <c r="AB37" s="78"/>
      <c r="AC37" s="78"/>
      <c r="AD37" s="78"/>
    </row>
    <row r="38" spans="1:30" x14ac:dyDescent="0.25">
      <c r="A38" s="9"/>
      <c r="B38" s="59"/>
      <c r="C38" s="37"/>
      <c r="D38" s="59"/>
      <c r="E38" s="91"/>
      <c r="G38" s="37"/>
      <c r="H38" s="37"/>
      <c r="I38" s="37"/>
      <c r="J38" s="23"/>
      <c r="K38" s="23"/>
      <c r="L38" s="23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59"/>
      <c r="X38" s="37"/>
      <c r="Y38" s="78"/>
      <c r="Z38" s="78"/>
      <c r="AA38" s="78"/>
      <c r="AB38" s="78"/>
      <c r="AC38" s="78"/>
      <c r="AD38" s="78"/>
    </row>
    <row r="39" spans="1:30" x14ac:dyDescent="0.25">
      <c r="A39" s="9"/>
      <c r="B39" s="59"/>
      <c r="C39" s="37"/>
      <c r="D39" s="59"/>
      <c r="E39" s="91"/>
      <c r="G39" s="37"/>
      <c r="H39" s="37"/>
      <c r="I39" s="37"/>
      <c r="J39" s="23"/>
      <c r="K39" s="23"/>
      <c r="L39" s="23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59"/>
      <c r="X39" s="37"/>
      <c r="Y39" s="78"/>
      <c r="Z39" s="78"/>
      <c r="AA39" s="78"/>
      <c r="AB39" s="78"/>
      <c r="AC39" s="78"/>
      <c r="AD39" s="78"/>
    </row>
    <row r="40" spans="1:30" x14ac:dyDescent="0.25">
      <c r="A40" s="9"/>
      <c r="B40" s="59"/>
      <c r="C40" s="37"/>
      <c r="D40" s="59"/>
      <c r="E40" s="91"/>
      <c r="G40" s="37"/>
      <c r="H40" s="37"/>
      <c r="I40" s="37"/>
      <c r="J40" s="23"/>
      <c r="K40" s="23"/>
      <c r="L40" s="23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59"/>
      <c r="X40" s="37"/>
      <c r="Y40" s="78"/>
      <c r="Z40" s="78"/>
      <c r="AA40" s="78"/>
      <c r="AB40" s="78"/>
      <c r="AC40" s="78"/>
      <c r="AD40" s="78"/>
    </row>
    <row r="41" spans="1:30" x14ac:dyDescent="0.25">
      <c r="A41" s="9"/>
      <c r="B41" s="59"/>
      <c r="C41" s="37"/>
      <c r="D41" s="59"/>
      <c r="E41" s="91"/>
      <c r="G41" s="37"/>
      <c r="H41" s="37"/>
      <c r="I41" s="37"/>
      <c r="J41" s="23"/>
      <c r="K41" s="23"/>
      <c r="L41" s="23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59"/>
      <c r="X41" s="37"/>
      <c r="Y41" s="78"/>
      <c r="Z41" s="78"/>
      <c r="AA41" s="78"/>
      <c r="AB41" s="78"/>
      <c r="AC41" s="78"/>
      <c r="AD41" s="78"/>
    </row>
    <row r="42" spans="1:30" x14ac:dyDescent="0.25">
      <c r="A42" s="9"/>
      <c r="B42" s="59"/>
      <c r="C42" s="37"/>
      <c r="D42" s="59"/>
      <c r="E42" s="91"/>
      <c r="G42" s="37"/>
      <c r="H42" s="37"/>
      <c r="I42" s="37"/>
      <c r="J42" s="23"/>
      <c r="K42" s="23"/>
      <c r="L42" s="23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59"/>
      <c r="X42" s="37"/>
      <c r="Y42" s="78"/>
      <c r="Z42" s="78"/>
      <c r="AA42" s="78"/>
      <c r="AB42" s="78"/>
      <c r="AC42" s="78"/>
      <c r="AD42" s="78"/>
    </row>
    <row r="43" spans="1:30" x14ac:dyDescent="0.25">
      <c r="A43" s="9"/>
      <c r="B43" s="59"/>
      <c r="C43" s="37"/>
      <c r="D43" s="59"/>
      <c r="E43" s="91"/>
      <c r="G43" s="37"/>
      <c r="H43" s="37"/>
      <c r="I43" s="37"/>
      <c r="J43" s="23"/>
      <c r="K43" s="23"/>
      <c r="L43" s="23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59"/>
      <c r="X43" s="37"/>
      <c r="Y43" s="78"/>
      <c r="Z43" s="78"/>
      <c r="AA43" s="78"/>
      <c r="AB43" s="78"/>
      <c r="AC43" s="78"/>
      <c r="AD43" s="78"/>
    </row>
    <row r="44" spans="1:30" x14ac:dyDescent="0.25">
      <c r="A44" s="9"/>
      <c r="B44" s="59"/>
      <c r="C44" s="37"/>
      <c r="D44" s="59"/>
      <c r="E44" s="91"/>
      <c r="G44" s="37"/>
      <c r="H44" s="37"/>
      <c r="I44" s="37"/>
      <c r="J44" s="23"/>
      <c r="K44" s="23"/>
      <c r="L44" s="23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59"/>
      <c r="X44" s="37"/>
      <c r="Y44" s="78"/>
      <c r="Z44" s="78"/>
      <c r="AA44" s="78"/>
      <c r="AB44" s="78"/>
      <c r="AC44" s="78"/>
      <c r="AD44" s="78"/>
    </row>
    <row r="45" spans="1:30" x14ac:dyDescent="0.25">
      <c r="A45" s="9"/>
      <c r="B45" s="59"/>
      <c r="C45" s="37"/>
      <c r="D45" s="59"/>
      <c r="E45" s="91"/>
      <c r="G45" s="37"/>
      <c r="H45" s="37"/>
      <c r="I45" s="37"/>
      <c r="J45" s="23"/>
      <c r="K45" s="23"/>
      <c r="L45" s="23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59"/>
      <c r="X45" s="37"/>
      <c r="Y45" s="78"/>
      <c r="Z45" s="78"/>
      <c r="AA45" s="78"/>
      <c r="AB45" s="78"/>
      <c r="AC45" s="78"/>
      <c r="AD45" s="78"/>
    </row>
    <row r="46" spans="1:30" x14ac:dyDescent="0.25">
      <c r="A46" s="9"/>
      <c r="B46" s="59"/>
      <c r="C46" s="37"/>
      <c r="D46" s="59"/>
      <c r="E46" s="91"/>
      <c r="G46" s="37"/>
      <c r="H46" s="37"/>
      <c r="I46" s="37"/>
      <c r="J46" s="23"/>
      <c r="K46" s="23"/>
      <c r="L46" s="23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59"/>
      <c r="X46" s="37"/>
      <c r="Y46" s="78"/>
      <c r="Z46" s="78"/>
      <c r="AA46" s="78"/>
      <c r="AB46" s="78"/>
      <c r="AC46" s="78"/>
      <c r="AD46" s="78"/>
    </row>
    <row r="47" spans="1:30" x14ac:dyDescent="0.25">
      <c r="A47" s="9"/>
      <c r="B47" s="59"/>
      <c r="C47" s="37"/>
      <c r="D47" s="59"/>
      <c r="E47" s="91"/>
      <c r="G47" s="37"/>
      <c r="H47" s="37"/>
      <c r="I47" s="37"/>
      <c r="J47" s="23"/>
      <c r="K47" s="23"/>
      <c r="L47" s="23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59"/>
      <c r="X47" s="37"/>
      <c r="Y47" s="78"/>
      <c r="Z47" s="78"/>
      <c r="AA47" s="78"/>
      <c r="AB47" s="78"/>
      <c r="AC47" s="78"/>
      <c r="AD47" s="78"/>
    </row>
    <row r="48" spans="1:30" x14ac:dyDescent="0.25">
      <c r="A48" s="9"/>
      <c r="B48" s="59"/>
      <c r="C48" s="37"/>
      <c r="D48" s="59"/>
      <c r="E48" s="91"/>
      <c r="G48" s="37"/>
      <c r="H48" s="37"/>
      <c r="I48" s="37"/>
      <c r="J48" s="23"/>
      <c r="K48" s="23"/>
      <c r="L48" s="23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59"/>
      <c r="X48" s="37"/>
      <c r="Y48" s="78"/>
      <c r="Z48" s="78"/>
      <c r="AA48" s="78"/>
      <c r="AB48" s="78"/>
      <c r="AC48" s="78"/>
      <c r="AD48" s="78"/>
    </row>
    <row r="49" spans="1:30" x14ac:dyDescent="0.25">
      <c r="A49" s="9"/>
      <c r="B49" s="59"/>
      <c r="C49" s="37"/>
      <c r="D49" s="59"/>
      <c r="E49" s="91"/>
      <c r="G49" s="37"/>
      <c r="H49" s="37"/>
      <c r="I49" s="37"/>
      <c r="J49" s="23"/>
      <c r="K49" s="23"/>
      <c r="L49" s="23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59"/>
      <c r="X49" s="37"/>
      <c r="Y49" s="78"/>
      <c r="Z49" s="78"/>
      <c r="AA49" s="78"/>
      <c r="AB49" s="78"/>
      <c r="AC49" s="78"/>
      <c r="AD49" s="78"/>
    </row>
    <row r="50" spans="1:30" x14ac:dyDescent="0.25">
      <c r="A50" s="9"/>
      <c r="B50" s="59"/>
      <c r="C50" s="37"/>
      <c r="D50" s="59"/>
      <c r="E50" s="91"/>
      <c r="G50" s="37"/>
      <c r="H50" s="37"/>
      <c r="I50" s="37"/>
      <c r="J50" s="23"/>
      <c r="K50" s="23"/>
      <c r="L50" s="23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59"/>
      <c r="X50" s="37"/>
      <c r="Y50" s="78"/>
      <c r="Z50" s="78"/>
      <c r="AA50" s="78"/>
      <c r="AB50" s="78"/>
      <c r="AC50" s="78"/>
      <c r="AD50" s="78"/>
    </row>
    <row r="51" spans="1:30" x14ac:dyDescent="0.25">
      <c r="A51" s="9"/>
      <c r="B51" s="59"/>
      <c r="C51" s="37"/>
      <c r="D51" s="59"/>
      <c r="E51" s="91"/>
      <c r="G51" s="37"/>
      <c r="H51" s="37"/>
      <c r="I51" s="37"/>
      <c r="J51" s="23"/>
      <c r="K51" s="23"/>
      <c r="L51" s="23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59"/>
      <c r="X51" s="37"/>
      <c r="Y51" s="78"/>
      <c r="Z51" s="78"/>
      <c r="AA51" s="78"/>
      <c r="AB51" s="78"/>
      <c r="AC51" s="78"/>
      <c r="AD51" s="78"/>
    </row>
    <row r="52" spans="1:30" x14ac:dyDescent="0.25">
      <c r="A52" s="9"/>
      <c r="B52" s="59"/>
      <c r="C52" s="37"/>
      <c r="D52" s="59"/>
      <c r="E52" s="91"/>
      <c r="G52" s="37"/>
      <c r="H52" s="37"/>
      <c r="I52" s="37"/>
      <c r="J52" s="23"/>
      <c r="K52" s="23"/>
      <c r="L52" s="23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59"/>
      <c r="X52" s="37"/>
      <c r="Y52" s="78"/>
      <c r="Z52" s="78"/>
      <c r="AA52" s="78"/>
      <c r="AB52" s="78"/>
      <c r="AC52" s="78"/>
      <c r="AD52" s="78"/>
    </row>
    <row r="53" spans="1:30" x14ac:dyDescent="0.25">
      <c r="A53" s="9"/>
      <c r="B53" s="59"/>
      <c r="C53" s="37"/>
      <c r="D53" s="59"/>
      <c r="E53" s="91"/>
      <c r="G53" s="37"/>
      <c r="H53" s="37"/>
      <c r="I53" s="37"/>
      <c r="J53" s="23"/>
      <c r="K53" s="23"/>
      <c r="L53" s="23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59"/>
      <c r="X53" s="37"/>
      <c r="Y53" s="78"/>
      <c r="Z53" s="78"/>
      <c r="AA53" s="78"/>
      <c r="AB53" s="78"/>
      <c r="AC53" s="78"/>
      <c r="AD53" s="78"/>
    </row>
    <row r="54" spans="1:30" x14ac:dyDescent="0.25">
      <c r="A54" s="9"/>
      <c r="B54" s="59"/>
      <c r="C54" s="37"/>
      <c r="D54" s="59"/>
      <c r="E54" s="91"/>
      <c r="G54" s="37"/>
      <c r="H54" s="37"/>
      <c r="I54" s="37"/>
      <c r="J54" s="23"/>
      <c r="K54" s="23"/>
      <c r="L54" s="23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59"/>
      <c r="X54" s="37"/>
      <c r="Y54" s="78"/>
      <c r="Z54" s="78"/>
      <c r="AA54" s="78"/>
      <c r="AB54" s="78"/>
      <c r="AC54" s="78"/>
      <c r="AD54" s="78"/>
    </row>
    <row r="55" spans="1:30" x14ac:dyDescent="0.25">
      <c r="A55" s="9"/>
      <c r="B55" s="59"/>
      <c r="C55" s="37"/>
      <c r="D55" s="59"/>
      <c r="E55" s="91"/>
      <c r="G55" s="37"/>
      <c r="H55" s="37"/>
      <c r="I55" s="37"/>
      <c r="J55" s="23"/>
      <c r="K55" s="23"/>
      <c r="L55" s="23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59"/>
      <c r="X55" s="37"/>
      <c r="Y55" s="78"/>
      <c r="Z55" s="78"/>
      <c r="AA55" s="78"/>
      <c r="AB55" s="78"/>
      <c r="AC55" s="78"/>
      <c r="AD55" s="78"/>
    </row>
    <row r="56" spans="1:30" x14ac:dyDescent="0.25">
      <c r="A56" s="9"/>
      <c r="B56" s="59"/>
      <c r="C56" s="37"/>
      <c r="D56" s="59"/>
      <c r="E56" s="91"/>
      <c r="G56" s="37"/>
      <c r="H56" s="37"/>
      <c r="I56" s="37"/>
      <c r="J56" s="23"/>
      <c r="K56" s="23"/>
      <c r="L56" s="23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59"/>
      <c r="X56" s="37"/>
      <c r="Y56" s="78"/>
      <c r="Z56" s="78"/>
      <c r="AA56" s="78"/>
      <c r="AB56" s="78"/>
      <c r="AC56" s="78"/>
      <c r="AD56" s="78"/>
    </row>
    <row r="57" spans="1:30" x14ac:dyDescent="0.25">
      <c r="A57" s="9"/>
      <c r="B57" s="59"/>
      <c r="C57" s="37"/>
      <c r="D57" s="59"/>
      <c r="E57" s="91"/>
      <c r="G57" s="37"/>
      <c r="H57" s="37"/>
      <c r="I57" s="37"/>
      <c r="J57" s="23"/>
      <c r="K57" s="23"/>
      <c r="L57" s="23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59"/>
      <c r="X57" s="37"/>
      <c r="Y57" s="78"/>
      <c r="Z57" s="78"/>
      <c r="AA57" s="78"/>
      <c r="AB57" s="78"/>
      <c r="AC57" s="78"/>
      <c r="AD57" s="78"/>
    </row>
    <row r="58" spans="1:30" x14ac:dyDescent="0.25">
      <c r="A58" s="9"/>
      <c r="B58" s="59"/>
      <c r="C58" s="37"/>
      <c r="D58" s="59"/>
      <c r="E58" s="91"/>
      <c r="G58" s="37"/>
      <c r="H58" s="37"/>
      <c r="I58" s="37"/>
      <c r="J58" s="23"/>
      <c r="K58" s="23"/>
      <c r="L58" s="23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59"/>
      <c r="X58" s="37"/>
      <c r="Y58" s="78"/>
      <c r="Z58" s="78"/>
      <c r="AA58" s="78"/>
      <c r="AB58" s="78"/>
      <c r="AC58" s="78"/>
      <c r="AD58" s="7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71"/>
  <sheetViews>
    <sheetView zoomScale="93" zoomScaleNormal="93" workbookViewId="0"/>
  </sheetViews>
  <sheetFormatPr defaultRowHeight="14.25" x14ac:dyDescent="0.2"/>
  <cols>
    <col min="1" max="1" width="0.7109375" customWidth="1"/>
    <col min="2" max="2" width="6.7109375" style="60" customWidth="1"/>
    <col min="3" max="3" width="6.140625" style="61" customWidth="1"/>
    <col min="4" max="4" width="13.7109375" style="60" customWidth="1"/>
    <col min="5" max="5" width="6.42578125" style="61" customWidth="1"/>
    <col min="6" max="7" width="6.7109375" style="61" customWidth="1"/>
    <col min="8" max="8" width="9.7109375" style="195" customWidth="1"/>
    <col min="9" max="10" width="6.7109375" style="61" customWidth="1"/>
    <col min="11" max="11" width="9.7109375" style="196" customWidth="1"/>
    <col min="12" max="13" width="6.7109375" style="61" customWidth="1"/>
    <col min="14" max="14" width="9.7109375" style="61" customWidth="1"/>
    <col min="15" max="16" width="6.7109375" style="61" customWidth="1"/>
    <col min="17" max="17" width="9.7109375" style="61" customWidth="1"/>
    <col min="18" max="19" width="6.7109375" style="61" customWidth="1"/>
    <col min="20" max="20" width="9.7109375" style="61" customWidth="1"/>
    <col min="21" max="21" width="1.7109375" style="61" customWidth="1"/>
    <col min="22" max="22" width="6.7109375" style="60" customWidth="1"/>
    <col min="23" max="23" width="6.140625" style="61" customWidth="1"/>
    <col min="24" max="24" width="12.5703125" style="60" customWidth="1"/>
    <col min="25" max="29" width="6.7109375" style="61" customWidth="1"/>
    <col min="30" max="30" width="28.28515625" customWidth="1"/>
  </cols>
  <sheetData>
    <row r="1" spans="1:36" ht="15.6" customHeight="1" x14ac:dyDescent="0.25">
      <c r="A1" s="102"/>
      <c r="B1" s="10" t="s">
        <v>273</v>
      </c>
      <c r="C1" s="11"/>
      <c r="D1" s="12"/>
      <c r="E1" s="11"/>
      <c r="F1" s="115"/>
      <c r="G1" s="79"/>
      <c r="H1" s="182"/>
      <c r="I1" s="115"/>
      <c r="J1" s="79"/>
      <c r="K1" s="183"/>
      <c r="L1" s="115"/>
      <c r="M1" s="79"/>
      <c r="N1" s="11"/>
      <c r="O1" s="115"/>
      <c r="P1" s="79"/>
      <c r="Q1" s="11"/>
      <c r="R1" s="115"/>
      <c r="S1" s="79"/>
      <c r="T1" s="30"/>
      <c r="U1" s="7"/>
      <c r="V1" s="10" t="s">
        <v>274</v>
      </c>
      <c r="W1" s="11"/>
      <c r="X1" s="12"/>
      <c r="Y1" s="79"/>
      <c r="Z1" s="79"/>
      <c r="AA1" s="79"/>
      <c r="AB1" s="79"/>
      <c r="AC1" s="184"/>
      <c r="AD1" s="40"/>
      <c r="AE1" s="40"/>
      <c r="AF1" s="40"/>
      <c r="AG1" s="40"/>
      <c r="AH1" s="40"/>
      <c r="AI1" s="40"/>
      <c r="AJ1" s="40"/>
    </row>
    <row r="2" spans="1:36" s="104" customFormat="1" ht="15.6" customHeight="1" x14ac:dyDescent="0.25">
      <c r="A2" s="103"/>
      <c r="B2" s="17"/>
      <c r="C2" s="14"/>
      <c r="D2" s="56"/>
      <c r="E2" s="140"/>
      <c r="F2" s="185"/>
      <c r="G2" s="140" t="s">
        <v>18</v>
      </c>
      <c r="H2" s="186"/>
      <c r="I2" s="185"/>
      <c r="J2" s="140" t="s">
        <v>19</v>
      </c>
      <c r="K2" s="187"/>
      <c r="L2" s="185"/>
      <c r="M2" s="140" t="s">
        <v>20</v>
      </c>
      <c r="N2" s="177"/>
      <c r="O2" s="185"/>
      <c r="P2" s="140" t="s">
        <v>21</v>
      </c>
      <c r="Q2" s="177"/>
      <c r="R2" s="185"/>
      <c r="S2" s="140" t="s">
        <v>7</v>
      </c>
      <c r="T2" s="177"/>
      <c r="U2" s="28"/>
      <c r="V2" s="17"/>
      <c r="W2" s="14"/>
      <c r="X2" s="55"/>
      <c r="Y2" s="14"/>
      <c r="Z2" s="14"/>
      <c r="AA2" s="14"/>
      <c r="AB2" s="14"/>
      <c r="AC2" s="15"/>
      <c r="AD2" s="40"/>
      <c r="AE2" s="40"/>
      <c r="AF2" s="40"/>
      <c r="AG2" s="40"/>
      <c r="AH2" s="40"/>
      <c r="AI2" s="40"/>
      <c r="AJ2" s="40"/>
    </row>
    <row r="3" spans="1:36" s="104" customFormat="1" ht="15.6" customHeight="1" x14ac:dyDescent="0.25">
      <c r="A3" s="103"/>
      <c r="B3" s="17" t="s">
        <v>0</v>
      </c>
      <c r="C3" s="14" t="s">
        <v>4</v>
      </c>
      <c r="D3" s="56" t="s">
        <v>1</v>
      </c>
      <c r="E3" s="14" t="s">
        <v>3</v>
      </c>
      <c r="F3" s="17" t="s">
        <v>17</v>
      </c>
      <c r="G3" s="14" t="s">
        <v>275</v>
      </c>
      <c r="H3" s="188" t="s">
        <v>276</v>
      </c>
      <c r="I3" s="17" t="s">
        <v>17</v>
      </c>
      <c r="J3" s="14" t="s">
        <v>275</v>
      </c>
      <c r="K3" s="188" t="s">
        <v>276</v>
      </c>
      <c r="L3" s="17" t="s">
        <v>17</v>
      </c>
      <c r="M3" s="14" t="s">
        <v>275</v>
      </c>
      <c r="N3" s="188" t="s">
        <v>276</v>
      </c>
      <c r="O3" s="17" t="s">
        <v>17</v>
      </c>
      <c r="P3" s="14" t="s">
        <v>275</v>
      </c>
      <c r="Q3" s="188" t="s">
        <v>276</v>
      </c>
      <c r="R3" s="17" t="s">
        <v>17</v>
      </c>
      <c r="S3" s="14" t="s">
        <v>275</v>
      </c>
      <c r="T3" s="188" t="s">
        <v>276</v>
      </c>
      <c r="U3" s="28"/>
      <c r="V3" s="17" t="s">
        <v>0</v>
      </c>
      <c r="W3" s="14" t="s">
        <v>4</v>
      </c>
      <c r="X3" s="56" t="s">
        <v>1</v>
      </c>
      <c r="Y3" s="17" t="s">
        <v>18</v>
      </c>
      <c r="Z3" s="14" t="s">
        <v>19</v>
      </c>
      <c r="AA3" s="14" t="s">
        <v>20</v>
      </c>
      <c r="AB3" s="14" t="s">
        <v>21</v>
      </c>
      <c r="AC3" s="15" t="s">
        <v>17</v>
      </c>
      <c r="AD3" s="40"/>
      <c r="AE3" s="40"/>
      <c r="AF3" s="40"/>
      <c r="AG3" s="40"/>
      <c r="AH3" s="40"/>
      <c r="AI3" s="40"/>
      <c r="AJ3" s="40"/>
    </row>
    <row r="4" spans="1:36" s="104" customFormat="1" ht="15.6" customHeight="1" x14ac:dyDescent="0.25">
      <c r="A4" s="103"/>
      <c r="B4" s="29">
        <v>2012</v>
      </c>
      <c r="C4" s="29" t="s">
        <v>55</v>
      </c>
      <c r="D4" s="2" t="s">
        <v>38</v>
      </c>
      <c r="E4" s="72">
        <v>23</v>
      </c>
      <c r="F4" s="31">
        <v>25</v>
      </c>
      <c r="G4" s="29">
        <v>46</v>
      </c>
      <c r="H4" s="46">
        <v>0.54339999999999999</v>
      </c>
      <c r="I4" s="29">
        <v>49</v>
      </c>
      <c r="J4" s="29">
        <v>87</v>
      </c>
      <c r="K4" s="46">
        <v>0.56320000000000003</v>
      </c>
      <c r="L4" s="29">
        <v>11</v>
      </c>
      <c r="M4" s="29">
        <v>13</v>
      </c>
      <c r="N4" s="46">
        <v>0.84609999999999996</v>
      </c>
      <c r="O4" s="29">
        <v>10</v>
      </c>
      <c r="P4" s="29">
        <v>10</v>
      </c>
      <c r="Q4" s="46">
        <v>1</v>
      </c>
      <c r="R4" s="29">
        <v>95</v>
      </c>
      <c r="S4" s="189">
        <v>156</v>
      </c>
      <c r="T4" s="33">
        <v>0.60897435897435892</v>
      </c>
      <c r="U4" s="28"/>
      <c r="V4" s="29">
        <v>2012</v>
      </c>
      <c r="W4" s="29" t="s">
        <v>55</v>
      </c>
      <c r="X4" s="2" t="s">
        <v>38</v>
      </c>
      <c r="Y4" s="190"/>
      <c r="Z4" s="190" t="s">
        <v>282</v>
      </c>
      <c r="AA4" s="190"/>
      <c r="AB4" s="190"/>
      <c r="AC4" s="29"/>
      <c r="AD4" s="40"/>
      <c r="AE4" s="40"/>
      <c r="AF4" s="40"/>
      <c r="AG4" s="40"/>
      <c r="AH4" s="40"/>
      <c r="AI4" s="40"/>
      <c r="AJ4" s="40"/>
    </row>
    <row r="5" spans="1:36" s="104" customFormat="1" ht="15.6" customHeight="1" x14ac:dyDescent="0.25">
      <c r="A5" s="103"/>
      <c r="B5" s="29">
        <v>2013</v>
      </c>
      <c r="C5" s="29" t="s">
        <v>55</v>
      </c>
      <c r="D5" s="2" t="s">
        <v>38</v>
      </c>
      <c r="E5" s="72">
        <v>5</v>
      </c>
      <c r="F5" s="31">
        <v>2</v>
      </c>
      <c r="G5" s="29">
        <v>7</v>
      </c>
      <c r="H5" s="46">
        <v>0.28570000000000001</v>
      </c>
      <c r="I5" s="29">
        <v>7</v>
      </c>
      <c r="J5" s="29">
        <v>10</v>
      </c>
      <c r="K5" s="46">
        <v>0.7</v>
      </c>
      <c r="L5" s="29">
        <v>3</v>
      </c>
      <c r="M5" s="29">
        <v>4</v>
      </c>
      <c r="N5" s="46">
        <v>0.75</v>
      </c>
      <c r="O5" s="29">
        <v>3</v>
      </c>
      <c r="P5" s="29">
        <v>3</v>
      </c>
      <c r="Q5" s="46">
        <v>1</v>
      </c>
      <c r="R5" s="29">
        <v>15</v>
      </c>
      <c r="S5" s="189">
        <v>24</v>
      </c>
      <c r="T5" s="33">
        <v>0.625</v>
      </c>
      <c r="U5" s="28"/>
      <c r="V5" s="29">
        <v>2013</v>
      </c>
      <c r="W5" s="29" t="s">
        <v>55</v>
      </c>
      <c r="X5" s="2" t="s">
        <v>38</v>
      </c>
      <c r="Y5" s="190"/>
      <c r="Z5" s="190"/>
      <c r="AA5" s="190"/>
      <c r="AB5" s="190"/>
      <c r="AC5" s="29"/>
      <c r="AD5" s="40"/>
      <c r="AE5" s="40"/>
      <c r="AF5" s="40"/>
      <c r="AG5" s="40"/>
      <c r="AH5" s="40"/>
      <c r="AI5" s="40"/>
      <c r="AJ5" s="40"/>
    </row>
    <row r="6" spans="1:36" s="104" customFormat="1" ht="15.6" customHeight="1" x14ac:dyDescent="0.25">
      <c r="A6" s="103"/>
      <c r="B6" s="29">
        <v>2014</v>
      </c>
      <c r="C6" s="29" t="s">
        <v>281</v>
      </c>
      <c r="D6" s="2" t="s">
        <v>38</v>
      </c>
      <c r="E6" s="72">
        <v>30</v>
      </c>
      <c r="F6" s="31">
        <v>58</v>
      </c>
      <c r="G6" s="29">
        <v>93</v>
      </c>
      <c r="H6" s="46">
        <v>0.62360000000000004</v>
      </c>
      <c r="I6" s="29">
        <v>31</v>
      </c>
      <c r="J6" s="29">
        <v>70</v>
      </c>
      <c r="K6" s="46">
        <v>0.44280000000000003</v>
      </c>
      <c r="L6" s="29">
        <v>11</v>
      </c>
      <c r="M6" s="29">
        <v>22</v>
      </c>
      <c r="N6" s="46">
        <v>0.5</v>
      </c>
      <c r="O6" s="29">
        <v>9</v>
      </c>
      <c r="P6" s="29">
        <v>15</v>
      </c>
      <c r="Q6" s="46">
        <v>0.6</v>
      </c>
      <c r="R6" s="29">
        <v>109</v>
      </c>
      <c r="S6" s="189">
        <v>200</v>
      </c>
      <c r="T6" s="33">
        <v>0.54500000000000004</v>
      </c>
      <c r="U6" s="28"/>
      <c r="V6" s="29">
        <v>2014</v>
      </c>
      <c r="W6" s="29" t="s">
        <v>281</v>
      </c>
      <c r="X6" s="2" t="s">
        <v>38</v>
      </c>
      <c r="Y6" s="190" t="s">
        <v>283</v>
      </c>
      <c r="Z6" s="190"/>
      <c r="AA6" s="190"/>
      <c r="AB6" s="190"/>
      <c r="AC6" s="29"/>
      <c r="AD6" s="40"/>
      <c r="AE6" s="40"/>
      <c r="AF6" s="40"/>
      <c r="AG6" s="40"/>
      <c r="AH6" s="40"/>
      <c r="AI6" s="40"/>
      <c r="AJ6" s="40"/>
    </row>
    <row r="7" spans="1:36" s="104" customFormat="1" ht="15.6" customHeight="1" x14ac:dyDescent="0.25">
      <c r="A7" s="103"/>
      <c r="B7" s="29">
        <v>2015</v>
      </c>
      <c r="C7" s="29" t="s">
        <v>76</v>
      </c>
      <c r="D7" s="2" t="s">
        <v>38</v>
      </c>
      <c r="E7" s="72">
        <v>30</v>
      </c>
      <c r="F7" s="31">
        <v>40</v>
      </c>
      <c r="G7" s="29">
        <v>72</v>
      </c>
      <c r="H7" s="46">
        <v>0.55549999999999999</v>
      </c>
      <c r="I7" s="29">
        <v>94</v>
      </c>
      <c r="J7" s="29">
        <v>164</v>
      </c>
      <c r="K7" s="46">
        <v>0.57310000000000005</v>
      </c>
      <c r="L7" s="29">
        <v>5</v>
      </c>
      <c r="M7" s="29">
        <v>5</v>
      </c>
      <c r="N7" s="46">
        <v>1</v>
      </c>
      <c r="O7" s="29">
        <v>4</v>
      </c>
      <c r="P7" s="29">
        <v>4</v>
      </c>
      <c r="Q7" s="46">
        <v>1</v>
      </c>
      <c r="R7" s="29">
        <v>143</v>
      </c>
      <c r="S7" s="189">
        <v>245</v>
      </c>
      <c r="T7" s="33">
        <v>0.58367346938775511</v>
      </c>
      <c r="U7" s="28"/>
      <c r="V7" s="29">
        <v>2015</v>
      </c>
      <c r="W7" s="29" t="s">
        <v>76</v>
      </c>
      <c r="X7" s="2" t="s">
        <v>38</v>
      </c>
      <c r="Y7" s="190"/>
      <c r="Z7" s="190" t="s">
        <v>221</v>
      </c>
      <c r="AA7" s="190"/>
      <c r="AB7" s="190"/>
      <c r="AC7" s="29" t="s">
        <v>99</v>
      </c>
      <c r="AD7" s="40"/>
      <c r="AE7" s="40"/>
      <c r="AF7" s="40"/>
      <c r="AG7" s="40"/>
      <c r="AH7" s="40"/>
      <c r="AI7" s="40"/>
      <c r="AJ7" s="40"/>
    </row>
    <row r="8" spans="1:36" s="104" customFormat="1" ht="15.6" customHeight="1" x14ac:dyDescent="0.25">
      <c r="A8" s="103"/>
      <c r="B8" s="29">
        <v>2016</v>
      </c>
      <c r="C8" s="29" t="s">
        <v>40</v>
      </c>
      <c r="D8" s="2" t="s">
        <v>78</v>
      </c>
      <c r="E8" s="72">
        <v>28</v>
      </c>
      <c r="F8" s="31">
        <v>60</v>
      </c>
      <c r="G8" s="29">
        <v>108</v>
      </c>
      <c r="H8" s="46">
        <v>0.55549999999999999</v>
      </c>
      <c r="I8" s="29">
        <v>13</v>
      </c>
      <c r="J8" s="29">
        <v>21</v>
      </c>
      <c r="K8" s="46">
        <v>0.61899999999999999</v>
      </c>
      <c r="L8" s="29">
        <v>3</v>
      </c>
      <c r="M8" s="29">
        <v>5</v>
      </c>
      <c r="N8" s="46">
        <v>0.6</v>
      </c>
      <c r="O8" s="29">
        <v>7</v>
      </c>
      <c r="P8" s="29">
        <v>11</v>
      </c>
      <c r="Q8" s="46">
        <v>0.63629999999999998</v>
      </c>
      <c r="R8" s="29">
        <v>83</v>
      </c>
      <c r="S8" s="189">
        <v>145</v>
      </c>
      <c r="T8" s="33">
        <v>0.57241379310344831</v>
      </c>
      <c r="U8" s="28"/>
      <c r="V8" s="29">
        <v>2016</v>
      </c>
      <c r="W8" s="29" t="s">
        <v>40</v>
      </c>
      <c r="X8" s="2" t="s">
        <v>78</v>
      </c>
      <c r="Y8" s="190" t="s">
        <v>282</v>
      </c>
      <c r="Z8" s="190"/>
      <c r="AA8" s="190"/>
      <c r="AB8" s="190"/>
      <c r="AC8" s="29"/>
      <c r="AD8" s="40"/>
      <c r="AE8" s="40"/>
      <c r="AF8" s="40"/>
      <c r="AG8" s="40"/>
      <c r="AH8" s="40"/>
      <c r="AI8" s="40"/>
      <c r="AJ8" s="40"/>
    </row>
    <row r="9" spans="1:36" s="104" customFormat="1" ht="15.6" customHeight="1" x14ac:dyDescent="0.25">
      <c r="A9" s="103"/>
      <c r="B9" s="29">
        <v>2017</v>
      </c>
      <c r="C9" s="29" t="s">
        <v>34</v>
      </c>
      <c r="D9" s="2" t="s">
        <v>78</v>
      </c>
      <c r="E9" s="72">
        <v>29</v>
      </c>
      <c r="F9" s="31">
        <v>54</v>
      </c>
      <c r="G9" s="29">
        <v>94</v>
      </c>
      <c r="H9" s="46">
        <v>0.57440000000000002</v>
      </c>
      <c r="I9" s="29">
        <v>27</v>
      </c>
      <c r="J9" s="29">
        <v>38</v>
      </c>
      <c r="K9" s="46">
        <v>0.71050000000000002</v>
      </c>
      <c r="L9" s="29">
        <v>4</v>
      </c>
      <c r="M9" s="29">
        <v>8</v>
      </c>
      <c r="N9" s="46">
        <v>0.5</v>
      </c>
      <c r="O9" s="29">
        <v>12</v>
      </c>
      <c r="P9" s="29">
        <v>13</v>
      </c>
      <c r="Q9" s="46">
        <v>0.92300000000000004</v>
      </c>
      <c r="R9" s="29">
        <v>97</v>
      </c>
      <c r="S9" s="189">
        <v>153</v>
      </c>
      <c r="T9" s="33">
        <v>0.63398692810457513</v>
      </c>
      <c r="U9" s="28"/>
      <c r="V9" s="29">
        <v>2017</v>
      </c>
      <c r="W9" s="29" t="s">
        <v>34</v>
      </c>
      <c r="X9" s="2" t="s">
        <v>78</v>
      </c>
      <c r="Y9" s="190" t="s">
        <v>99</v>
      </c>
      <c r="Z9" s="190"/>
      <c r="AA9" s="190"/>
      <c r="AB9" s="190"/>
      <c r="AC9" s="29"/>
      <c r="AD9" s="40"/>
      <c r="AE9" s="40"/>
      <c r="AF9" s="40"/>
      <c r="AG9" s="40"/>
      <c r="AH9" s="40"/>
      <c r="AI9" s="40"/>
      <c r="AJ9" s="40"/>
    </row>
    <row r="10" spans="1:36" s="104" customFormat="1" ht="15.6" customHeight="1" x14ac:dyDescent="0.25">
      <c r="A10" s="103"/>
      <c r="B10" s="29">
        <v>2018</v>
      </c>
      <c r="C10" s="29" t="s">
        <v>34</v>
      </c>
      <c r="D10" s="2" t="s">
        <v>78</v>
      </c>
      <c r="E10" s="72">
        <v>30</v>
      </c>
      <c r="F10" s="31">
        <v>62</v>
      </c>
      <c r="G10" s="29">
        <v>86</v>
      </c>
      <c r="H10" s="46">
        <v>0.72089999999999999</v>
      </c>
      <c r="I10" s="29">
        <v>20</v>
      </c>
      <c r="J10" s="29">
        <v>25</v>
      </c>
      <c r="K10" s="46">
        <v>0.8</v>
      </c>
      <c r="L10" s="29">
        <v>9</v>
      </c>
      <c r="M10" s="29">
        <v>16</v>
      </c>
      <c r="N10" s="46">
        <v>0.5625</v>
      </c>
      <c r="O10" s="29">
        <v>10</v>
      </c>
      <c r="P10" s="29">
        <v>17</v>
      </c>
      <c r="Q10" s="46">
        <v>0.58819999999999995</v>
      </c>
      <c r="R10" s="29">
        <v>101</v>
      </c>
      <c r="S10" s="189">
        <v>144</v>
      </c>
      <c r="T10" s="46">
        <v>0.70130000000000003</v>
      </c>
      <c r="U10" s="28"/>
      <c r="V10" s="29">
        <v>2018</v>
      </c>
      <c r="W10" s="29" t="s">
        <v>34</v>
      </c>
      <c r="X10" s="2" t="s">
        <v>78</v>
      </c>
      <c r="Y10" s="190" t="s">
        <v>284</v>
      </c>
      <c r="Z10" s="190"/>
      <c r="AA10" s="190"/>
      <c r="AB10" s="190"/>
      <c r="AC10" s="29"/>
      <c r="AD10" s="40"/>
      <c r="AE10" s="40"/>
      <c r="AF10" s="40"/>
      <c r="AG10" s="40"/>
      <c r="AH10" s="40"/>
      <c r="AI10" s="40"/>
      <c r="AJ10" s="40"/>
    </row>
    <row r="11" spans="1:36" s="104" customFormat="1" ht="15.6" customHeight="1" x14ac:dyDescent="0.25">
      <c r="A11" s="103"/>
      <c r="B11" s="29">
        <v>2019</v>
      </c>
      <c r="C11" s="29" t="s">
        <v>40</v>
      </c>
      <c r="D11" s="2" t="s">
        <v>78</v>
      </c>
      <c r="E11" s="72">
        <v>28</v>
      </c>
      <c r="F11" s="31">
        <v>65</v>
      </c>
      <c r="G11" s="29">
        <v>96</v>
      </c>
      <c r="H11" s="46">
        <v>0.67700000000000005</v>
      </c>
      <c r="I11" s="29">
        <v>12</v>
      </c>
      <c r="J11" s="29">
        <v>20</v>
      </c>
      <c r="K11" s="46">
        <v>0.6</v>
      </c>
      <c r="L11" s="29">
        <v>13</v>
      </c>
      <c r="M11" s="29">
        <v>19</v>
      </c>
      <c r="N11" s="46">
        <v>0.68420000000000003</v>
      </c>
      <c r="O11" s="29">
        <v>10</v>
      </c>
      <c r="P11" s="29">
        <v>17</v>
      </c>
      <c r="Q11" s="46">
        <v>0.58819999999999995</v>
      </c>
      <c r="R11" s="29">
        <v>100</v>
      </c>
      <c r="S11" s="189">
        <v>152</v>
      </c>
      <c r="T11" s="33">
        <v>0.65789473684210531</v>
      </c>
      <c r="U11" s="28"/>
      <c r="V11" s="29">
        <v>2019</v>
      </c>
      <c r="W11" s="29" t="s">
        <v>40</v>
      </c>
      <c r="X11" s="2" t="s">
        <v>78</v>
      </c>
      <c r="Y11" s="190" t="s">
        <v>285</v>
      </c>
      <c r="Z11" s="190"/>
      <c r="AA11" s="190"/>
      <c r="AB11" s="190"/>
      <c r="AC11" s="29"/>
      <c r="AD11" s="40"/>
      <c r="AE11" s="40"/>
      <c r="AF11" s="40"/>
      <c r="AG11" s="40"/>
      <c r="AH11" s="40"/>
      <c r="AI11" s="40"/>
      <c r="AJ11" s="40"/>
    </row>
    <row r="12" spans="1:36" s="104" customFormat="1" ht="15.6" customHeight="1" x14ac:dyDescent="0.25">
      <c r="A12" s="103"/>
      <c r="B12" s="29">
        <v>2020</v>
      </c>
      <c r="C12" s="29" t="s">
        <v>103</v>
      </c>
      <c r="D12" s="2" t="s">
        <v>78</v>
      </c>
      <c r="E12" s="72">
        <v>22</v>
      </c>
      <c r="F12" s="31">
        <v>48</v>
      </c>
      <c r="G12" s="29">
        <v>88</v>
      </c>
      <c r="H12" s="46">
        <v>0.5454</v>
      </c>
      <c r="I12" s="29">
        <v>16</v>
      </c>
      <c r="J12" s="29">
        <v>29</v>
      </c>
      <c r="K12" s="46">
        <v>0.55169999999999997</v>
      </c>
      <c r="L12" s="29">
        <v>3</v>
      </c>
      <c r="M12" s="29">
        <v>8</v>
      </c>
      <c r="N12" s="46">
        <v>0.375</v>
      </c>
      <c r="O12" s="29">
        <v>5</v>
      </c>
      <c r="P12" s="29">
        <v>8</v>
      </c>
      <c r="Q12" s="46">
        <v>0.625</v>
      </c>
      <c r="R12" s="29">
        <v>72</v>
      </c>
      <c r="S12" s="189">
        <v>133</v>
      </c>
      <c r="T12" s="33">
        <v>0.54135338345864659</v>
      </c>
      <c r="U12" s="28"/>
      <c r="V12" s="29">
        <v>2020</v>
      </c>
      <c r="W12" s="29" t="s">
        <v>103</v>
      </c>
      <c r="X12" s="2" t="s">
        <v>78</v>
      </c>
      <c r="Y12" s="190" t="s">
        <v>286</v>
      </c>
      <c r="Z12" s="190"/>
      <c r="AA12" s="190"/>
      <c r="AB12" s="190"/>
      <c r="AC12" s="29"/>
      <c r="AD12" s="40"/>
      <c r="AE12" s="40"/>
      <c r="AF12" s="40"/>
      <c r="AG12" s="40"/>
      <c r="AH12" s="40"/>
      <c r="AI12" s="40"/>
      <c r="AJ12" s="40"/>
    </row>
    <row r="13" spans="1:36" s="104" customFormat="1" ht="15.6" customHeight="1" x14ac:dyDescent="0.25">
      <c r="A13" s="103"/>
      <c r="B13" s="29">
        <v>2021</v>
      </c>
      <c r="C13" s="29" t="s">
        <v>34</v>
      </c>
      <c r="D13" s="2" t="s">
        <v>78</v>
      </c>
      <c r="E13" s="72">
        <v>27</v>
      </c>
      <c r="F13" s="197">
        <v>43</v>
      </c>
      <c r="G13" s="198">
        <v>77</v>
      </c>
      <c r="H13" s="199">
        <v>0.55840000000000001</v>
      </c>
      <c r="I13" s="198">
        <v>17</v>
      </c>
      <c r="J13" s="198">
        <v>27</v>
      </c>
      <c r="K13" s="199">
        <v>0.62960000000000005</v>
      </c>
      <c r="L13" s="198">
        <v>5</v>
      </c>
      <c r="M13" s="198">
        <v>9</v>
      </c>
      <c r="N13" s="199">
        <v>0.55559999999999998</v>
      </c>
      <c r="O13" s="198">
        <v>6</v>
      </c>
      <c r="P13" s="198">
        <v>10</v>
      </c>
      <c r="Q13" s="199">
        <v>0.6</v>
      </c>
      <c r="R13" s="198">
        <v>71</v>
      </c>
      <c r="S13" s="198">
        <v>123</v>
      </c>
      <c r="T13" s="199">
        <v>0.57720000000000005</v>
      </c>
      <c r="U13" s="28"/>
      <c r="V13" s="29">
        <v>2021</v>
      </c>
      <c r="W13" s="29" t="s">
        <v>34</v>
      </c>
      <c r="X13" s="2" t="s">
        <v>78</v>
      </c>
      <c r="Y13" s="190"/>
      <c r="Z13" s="190"/>
      <c r="AA13" s="190"/>
      <c r="AB13" s="190"/>
      <c r="AC13" s="29"/>
      <c r="AD13" s="40"/>
      <c r="AE13" s="40"/>
      <c r="AF13" s="40"/>
      <c r="AG13" s="40"/>
      <c r="AH13" s="40"/>
      <c r="AI13" s="40"/>
      <c r="AJ13" s="40"/>
    </row>
    <row r="14" spans="1:36" s="104" customFormat="1" ht="15.6" customHeight="1" x14ac:dyDescent="0.25">
      <c r="A14" s="103"/>
      <c r="B14" s="29">
        <v>2022</v>
      </c>
      <c r="C14" s="29" t="s">
        <v>40</v>
      </c>
      <c r="D14" s="2" t="s">
        <v>78</v>
      </c>
      <c r="E14" s="72">
        <v>25</v>
      </c>
      <c r="F14" s="197">
        <v>63</v>
      </c>
      <c r="G14" s="198">
        <v>76</v>
      </c>
      <c r="H14" s="199">
        <v>0.82889999999999997</v>
      </c>
      <c r="I14" s="198">
        <v>19</v>
      </c>
      <c r="J14" s="198">
        <v>26</v>
      </c>
      <c r="K14" s="199">
        <v>0.73080000000000001</v>
      </c>
      <c r="L14" s="198">
        <v>8</v>
      </c>
      <c r="M14" s="198">
        <v>11</v>
      </c>
      <c r="N14" s="199">
        <v>0.72729999999999995</v>
      </c>
      <c r="O14" s="198">
        <v>7</v>
      </c>
      <c r="P14" s="198">
        <v>9</v>
      </c>
      <c r="Q14" s="199">
        <v>0.77780000000000005</v>
      </c>
      <c r="R14" s="198">
        <v>97</v>
      </c>
      <c r="S14" s="198">
        <v>122</v>
      </c>
      <c r="T14" s="199">
        <v>0.79510000000000003</v>
      </c>
      <c r="U14" s="28"/>
      <c r="V14" s="29">
        <v>2022</v>
      </c>
      <c r="W14" s="29" t="s">
        <v>40</v>
      </c>
      <c r="X14" s="2" t="s">
        <v>78</v>
      </c>
      <c r="Y14" s="190" t="s">
        <v>287</v>
      </c>
      <c r="Z14" s="190"/>
      <c r="AA14" s="190"/>
      <c r="AB14" s="190"/>
      <c r="AC14" s="29"/>
      <c r="AD14" s="40"/>
      <c r="AE14" s="40"/>
      <c r="AF14" s="40"/>
      <c r="AG14" s="40"/>
      <c r="AH14" s="40"/>
      <c r="AI14" s="40"/>
      <c r="AJ14" s="40"/>
    </row>
    <row r="15" spans="1:36" s="104" customFormat="1" ht="15.6" customHeight="1" x14ac:dyDescent="0.25">
      <c r="A15" s="103"/>
      <c r="B15" s="29">
        <v>2023</v>
      </c>
      <c r="C15" s="29" t="s">
        <v>40</v>
      </c>
      <c r="D15" s="2" t="s">
        <v>78</v>
      </c>
      <c r="E15" s="18">
        <v>28</v>
      </c>
      <c r="F15" s="29">
        <v>73</v>
      </c>
      <c r="G15" s="29">
        <v>93</v>
      </c>
      <c r="H15" s="46">
        <v>0.78490000000000004</v>
      </c>
      <c r="I15" s="29">
        <v>25</v>
      </c>
      <c r="J15" s="29">
        <v>31</v>
      </c>
      <c r="K15" s="46">
        <v>0.80649999999999999</v>
      </c>
      <c r="L15" s="29">
        <v>11</v>
      </c>
      <c r="M15" s="29">
        <v>18</v>
      </c>
      <c r="N15" s="46">
        <v>0.61109999999999998</v>
      </c>
      <c r="O15" s="29">
        <v>11</v>
      </c>
      <c r="P15" s="29">
        <v>15</v>
      </c>
      <c r="Q15" s="46">
        <v>0.73329999999999995</v>
      </c>
      <c r="R15" s="29">
        <v>120</v>
      </c>
      <c r="S15" s="189">
        <v>157</v>
      </c>
      <c r="T15" s="33">
        <v>0.76429999999999998</v>
      </c>
      <c r="U15" s="28"/>
      <c r="V15" s="29">
        <v>2023</v>
      </c>
      <c r="W15" s="29" t="s">
        <v>40</v>
      </c>
      <c r="X15" s="2" t="s">
        <v>78</v>
      </c>
      <c r="Y15" s="190" t="s">
        <v>316</v>
      </c>
      <c r="Z15" s="190"/>
      <c r="AA15" s="190"/>
      <c r="AB15" s="190"/>
      <c r="AC15" s="29" t="s">
        <v>258</v>
      </c>
      <c r="AD15" s="40"/>
      <c r="AE15" s="40"/>
      <c r="AF15" s="40"/>
      <c r="AG15" s="40"/>
      <c r="AH15" s="40"/>
      <c r="AI15" s="40"/>
      <c r="AJ15" s="40"/>
    </row>
    <row r="16" spans="1:36" s="104" customFormat="1" ht="15.6" customHeight="1" x14ac:dyDescent="0.25">
      <c r="A16" s="103"/>
      <c r="B16" s="16" t="s">
        <v>7</v>
      </c>
      <c r="C16" s="17"/>
      <c r="D16" s="15"/>
      <c r="E16" s="18">
        <f>SUM(E4:E15)</f>
        <v>305</v>
      </c>
      <c r="F16" s="18">
        <f>SUM(F4:F15)</f>
        <v>593</v>
      </c>
      <c r="G16" s="18">
        <f>SUM(G4:G15)</f>
        <v>936</v>
      </c>
      <c r="H16" s="114">
        <f>PRODUCT(F16/G16)</f>
        <v>0.63354700854700852</v>
      </c>
      <c r="I16" s="18">
        <f>SUM(I4:I15)</f>
        <v>330</v>
      </c>
      <c r="J16" s="18">
        <f>SUM(J4:J15)</f>
        <v>548</v>
      </c>
      <c r="K16" s="114">
        <f>PRODUCT(I16/J16)</f>
        <v>0.6021897810218978</v>
      </c>
      <c r="L16" s="18">
        <f>SUM(L4:L15)</f>
        <v>86</v>
      </c>
      <c r="M16" s="18">
        <f>SUM(M4:M15)</f>
        <v>138</v>
      </c>
      <c r="N16" s="114">
        <f>PRODUCT(L16/M16)</f>
        <v>0.62318840579710144</v>
      </c>
      <c r="O16" s="18">
        <f>SUM(O4:O15)</f>
        <v>94</v>
      </c>
      <c r="P16" s="18">
        <f>SUM(P4:P15)</f>
        <v>132</v>
      </c>
      <c r="Q16" s="114">
        <f>PRODUCT(O16/P16)</f>
        <v>0.71212121212121215</v>
      </c>
      <c r="R16" s="18">
        <f>SUM(R4:R15)</f>
        <v>1103</v>
      </c>
      <c r="S16" s="18">
        <f>SUM(S4:S15)</f>
        <v>1754</v>
      </c>
      <c r="T16" s="114">
        <f>PRODUCT(R16/S16)</f>
        <v>0.62884834663625999</v>
      </c>
      <c r="U16" s="28"/>
      <c r="V16" s="17"/>
      <c r="W16" s="14"/>
      <c r="X16" s="55"/>
      <c r="Y16" s="14"/>
      <c r="Z16" s="14"/>
      <c r="AA16" s="14"/>
      <c r="AB16" s="14"/>
      <c r="AC16" s="15"/>
      <c r="AD16" s="40"/>
      <c r="AE16" s="40"/>
      <c r="AF16" s="40"/>
      <c r="AG16" s="40"/>
      <c r="AH16" s="40"/>
      <c r="AI16" s="40"/>
      <c r="AJ16" s="40"/>
    </row>
    <row r="17" spans="1:36" s="104" customFormat="1" ht="15.6" customHeight="1" x14ac:dyDescent="0.25">
      <c r="A17" s="106"/>
      <c r="B17" s="40"/>
      <c r="C17" s="40"/>
      <c r="D17" s="40"/>
      <c r="E17" s="28"/>
      <c r="F17" s="40"/>
      <c r="G17" s="40"/>
      <c r="H17" s="191"/>
      <c r="I17" s="40"/>
      <c r="J17" s="40"/>
      <c r="K17" s="192"/>
      <c r="L17" s="40"/>
      <c r="M17" s="40"/>
      <c r="N17" s="40"/>
      <c r="O17" s="40"/>
      <c r="P17" s="40"/>
      <c r="Q17" s="40"/>
      <c r="R17" s="40"/>
      <c r="S17" s="40"/>
      <c r="T17" s="40"/>
      <c r="U17" s="28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1:36" ht="15.6" customHeight="1" x14ac:dyDescent="0.25">
      <c r="A18" s="103"/>
      <c r="B18" s="10" t="s">
        <v>277</v>
      </c>
      <c r="C18" s="11"/>
      <c r="D18" s="12"/>
      <c r="E18" s="11"/>
      <c r="F18" s="115"/>
      <c r="G18" s="79"/>
      <c r="H18" s="11"/>
      <c r="I18" s="115"/>
      <c r="J18" s="79"/>
      <c r="K18" s="11"/>
      <c r="L18" s="115"/>
      <c r="M18" s="79"/>
      <c r="N18" s="11"/>
      <c r="O18" s="115"/>
      <c r="P18" s="79"/>
      <c r="Q18" s="11"/>
      <c r="R18" s="115"/>
      <c r="S18" s="79"/>
      <c r="T18" s="30"/>
      <c r="U18" s="40"/>
      <c r="V18" s="10" t="s">
        <v>274</v>
      </c>
      <c r="W18" s="11"/>
      <c r="X18" s="12"/>
      <c r="Y18" s="79"/>
      <c r="Z18" s="79"/>
      <c r="AA18" s="79"/>
      <c r="AB18" s="79"/>
      <c r="AC18" s="184"/>
      <c r="AD18" s="40"/>
      <c r="AE18" s="40"/>
      <c r="AF18" s="40"/>
      <c r="AG18" s="40"/>
      <c r="AH18" s="40"/>
      <c r="AI18" s="40"/>
      <c r="AJ18" s="40"/>
    </row>
    <row r="19" spans="1:36" s="104" customFormat="1" ht="15.6" customHeight="1" x14ac:dyDescent="0.25">
      <c r="A19" s="103"/>
      <c r="B19" s="17"/>
      <c r="C19" s="14"/>
      <c r="D19" s="56"/>
      <c r="E19" s="140"/>
      <c r="F19" s="185"/>
      <c r="G19" s="140" t="s">
        <v>18</v>
      </c>
      <c r="H19" s="186"/>
      <c r="I19" s="185"/>
      <c r="J19" s="140" t="s">
        <v>19</v>
      </c>
      <c r="K19" s="187"/>
      <c r="L19" s="185"/>
      <c r="M19" s="140" t="s">
        <v>20</v>
      </c>
      <c r="N19" s="177"/>
      <c r="O19" s="185"/>
      <c r="P19" s="140" t="s">
        <v>21</v>
      </c>
      <c r="Q19" s="177"/>
      <c r="R19" s="185"/>
      <c r="S19" s="140" t="s">
        <v>7</v>
      </c>
      <c r="T19" s="177"/>
      <c r="U19" s="28"/>
      <c r="V19" s="17"/>
      <c r="W19" s="14"/>
      <c r="X19" s="55"/>
      <c r="Y19" s="14"/>
      <c r="Z19" s="14"/>
      <c r="AA19" s="14"/>
      <c r="AB19" s="14"/>
      <c r="AC19" s="15"/>
      <c r="AD19" s="40"/>
      <c r="AE19" s="40"/>
      <c r="AF19" s="40"/>
      <c r="AG19" s="40"/>
      <c r="AH19" s="40"/>
      <c r="AI19" s="40"/>
      <c r="AJ19" s="40"/>
    </row>
    <row r="20" spans="1:36" ht="15.6" customHeight="1" x14ac:dyDescent="0.25">
      <c r="A20" s="103"/>
      <c r="B20" s="17" t="s">
        <v>0</v>
      </c>
      <c r="C20" s="14" t="s">
        <v>4</v>
      </c>
      <c r="D20" s="56" t="s">
        <v>1</v>
      </c>
      <c r="E20" s="14" t="s">
        <v>3</v>
      </c>
      <c r="F20" s="17" t="s">
        <v>17</v>
      </c>
      <c r="G20" s="14" t="s">
        <v>275</v>
      </c>
      <c r="H20" s="188" t="s">
        <v>276</v>
      </c>
      <c r="I20" s="17" t="s">
        <v>17</v>
      </c>
      <c r="J20" s="14" t="s">
        <v>275</v>
      </c>
      <c r="K20" s="188" t="s">
        <v>276</v>
      </c>
      <c r="L20" s="17" t="s">
        <v>17</v>
      </c>
      <c r="M20" s="14" t="s">
        <v>275</v>
      </c>
      <c r="N20" s="188" t="s">
        <v>276</v>
      </c>
      <c r="O20" s="17" t="s">
        <v>17</v>
      </c>
      <c r="P20" s="14" t="s">
        <v>275</v>
      </c>
      <c r="Q20" s="188" t="s">
        <v>276</v>
      </c>
      <c r="R20" s="17" t="s">
        <v>17</v>
      </c>
      <c r="S20" s="14" t="s">
        <v>275</v>
      </c>
      <c r="T20" s="188" t="s">
        <v>276</v>
      </c>
      <c r="U20" s="28"/>
      <c r="V20" s="17" t="s">
        <v>0</v>
      </c>
      <c r="W20" s="14" t="s">
        <v>4</v>
      </c>
      <c r="X20" s="56" t="s">
        <v>1</v>
      </c>
      <c r="Y20" s="17" t="s">
        <v>18</v>
      </c>
      <c r="Z20" s="14" t="s">
        <v>19</v>
      </c>
      <c r="AA20" s="14" t="s">
        <v>20</v>
      </c>
      <c r="AB20" s="14" t="s">
        <v>21</v>
      </c>
      <c r="AC20" s="15" t="s">
        <v>17</v>
      </c>
      <c r="AD20" s="40"/>
      <c r="AE20" s="40"/>
      <c r="AF20" s="40"/>
      <c r="AG20" s="40"/>
      <c r="AH20" s="40"/>
      <c r="AI20" s="40"/>
      <c r="AJ20" s="40"/>
    </row>
    <row r="21" spans="1:36" ht="15.6" customHeight="1" x14ac:dyDescent="0.25">
      <c r="A21" s="103"/>
      <c r="B21" s="29">
        <v>2012</v>
      </c>
      <c r="C21" s="29" t="s">
        <v>55</v>
      </c>
      <c r="D21" s="2" t="s">
        <v>38</v>
      </c>
      <c r="E21" s="72"/>
      <c r="F21" s="2"/>
      <c r="G21" s="2"/>
      <c r="H21" s="46"/>
      <c r="I21" s="29"/>
      <c r="J21" s="29"/>
      <c r="K21" s="46"/>
      <c r="L21" s="29"/>
      <c r="M21" s="29"/>
      <c r="N21" s="46"/>
      <c r="O21" s="29"/>
      <c r="P21" s="29"/>
      <c r="Q21" s="46"/>
      <c r="R21" s="29"/>
      <c r="S21" s="189"/>
      <c r="T21" s="33"/>
      <c r="U21" s="28"/>
      <c r="V21" s="29">
        <v>2012</v>
      </c>
      <c r="W21" s="29" t="s">
        <v>55</v>
      </c>
      <c r="X21" s="2" t="s">
        <v>38</v>
      </c>
      <c r="Y21" s="190"/>
      <c r="Z21" s="190"/>
      <c r="AA21" s="190"/>
      <c r="AB21" s="190"/>
      <c r="AC21" s="29"/>
      <c r="AD21" s="40"/>
      <c r="AE21" s="40"/>
      <c r="AF21" s="40"/>
      <c r="AG21" s="40"/>
      <c r="AH21" s="40"/>
      <c r="AI21" s="40"/>
      <c r="AJ21" s="40"/>
    </row>
    <row r="22" spans="1:36" ht="15.6" customHeight="1" x14ac:dyDescent="0.25">
      <c r="A22" s="103"/>
      <c r="B22" s="29">
        <v>2013</v>
      </c>
      <c r="C22" s="29" t="s">
        <v>55</v>
      </c>
      <c r="D22" s="2" t="s">
        <v>38</v>
      </c>
      <c r="E22" s="72"/>
      <c r="F22" s="2"/>
      <c r="G22" s="2"/>
      <c r="H22" s="46"/>
      <c r="I22" s="29"/>
      <c r="J22" s="29"/>
      <c r="K22" s="46"/>
      <c r="L22" s="29"/>
      <c r="M22" s="29"/>
      <c r="N22" s="46"/>
      <c r="O22" s="29"/>
      <c r="P22" s="29"/>
      <c r="Q22" s="46"/>
      <c r="R22" s="29"/>
      <c r="S22" s="189"/>
      <c r="T22" s="33"/>
      <c r="U22" s="28"/>
      <c r="V22" s="29">
        <v>2013</v>
      </c>
      <c r="W22" s="29" t="s">
        <v>55</v>
      </c>
      <c r="X22" s="2" t="s">
        <v>38</v>
      </c>
      <c r="Y22" s="190"/>
      <c r="Z22" s="190"/>
      <c r="AA22" s="190"/>
      <c r="AB22" s="190"/>
      <c r="AC22" s="29"/>
      <c r="AD22" s="40"/>
      <c r="AE22" s="40"/>
      <c r="AF22" s="40"/>
      <c r="AG22" s="40"/>
      <c r="AH22" s="40"/>
      <c r="AI22" s="40"/>
      <c r="AJ22" s="40"/>
    </row>
    <row r="23" spans="1:36" ht="15.6" customHeight="1" x14ac:dyDescent="0.25">
      <c r="A23" s="103"/>
      <c r="B23" s="29">
        <v>2014</v>
      </c>
      <c r="C23" s="29" t="s">
        <v>36</v>
      </c>
      <c r="D23" s="2" t="s">
        <v>38</v>
      </c>
      <c r="E23" s="72"/>
      <c r="F23" s="2"/>
      <c r="G23" s="2"/>
      <c r="H23" s="46"/>
      <c r="I23" s="29"/>
      <c r="J23" s="29"/>
      <c r="K23" s="46"/>
      <c r="L23" s="29"/>
      <c r="M23" s="29"/>
      <c r="N23" s="46"/>
      <c r="O23" s="29"/>
      <c r="P23" s="29"/>
      <c r="Q23" s="46"/>
      <c r="R23" s="29"/>
      <c r="S23" s="189"/>
      <c r="T23" s="33"/>
      <c r="U23" s="28"/>
      <c r="V23" s="29">
        <v>2014</v>
      </c>
      <c r="W23" s="29" t="s">
        <v>36</v>
      </c>
      <c r="X23" s="2" t="s">
        <v>38</v>
      </c>
      <c r="Y23" s="190"/>
      <c r="Z23" s="190"/>
      <c r="AA23" s="190"/>
      <c r="AB23" s="190"/>
      <c r="AC23" s="29"/>
      <c r="AD23" s="40"/>
      <c r="AE23" s="40"/>
      <c r="AF23" s="40"/>
      <c r="AG23" s="40"/>
      <c r="AH23" s="40"/>
      <c r="AI23" s="40"/>
      <c r="AJ23" s="40"/>
    </row>
    <row r="24" spans="1:36" ht="15.6" customHeight="1" x14ac:dyDescent="0.25">
      <c r="A24" s="103"/>
      <c r="B24" s="29">
        <v>2015</v>
      </c>
      <c r="C24" s="29" t="s">
        <v>76</v>
      </c>
      <c r="D24" s="2" t="s">
        <v>38</v>
      </c>
      <c r="E24" s="72">
        <v>3</v>
      </c>
      <c r="F24" s="31">
        <v>5</v>
      </c>
      <c r="G24" s="29">
        <v>11</v>
      </c>
      <c r="H24" s="46">
        <v>0.45450000000000002</v>
      </c>
      <c r="I24" s="29">
        <v>6</v>
      </c>
      <c r="J24" s="29">
        <v>11</v>
      </c>
      <c r="K24" s="46">
        <v>0.5454</v>
      </c>
      <c r="L24" s="29">
        <v>1</v>
      </c>
      <c r="M24" s="29">
        <v>2</v>
      </c>
      <c r="N24" s="46">
        <v>0.5</v>
      </c>
      <c r="O24" s="29">
        <v>0</v>
      </c>
      <c r="P24" s="29">
        <v>1</v>
      </c>
      <c r="Q24" s="46">
        <v>0</v>
      </c>
      <c r="R24" s="29">
        <v>12</v>
      </c>
      <c r="S24" s="189">
        <v>25</v>
      </c>
      <c r="T24" s="33">
        <v>0.48</v>
      </c>
      <c r="U24" s="28"/>
      <c r="V24" s="29">
        <v>2015</v>
      </c>
      <c r="W24" s="29" t="s">
        <v>76</v>
      </c>
      <c r="X24" s="2" t="s">
        <v>38</v>
      </c>
      <c r="Y24" s="190"/>
      <c r="Z24" s="190" t="s">
        <v>258</v>
      </c>
      <c r="AA24" s="190"/>
      <c r="AB24" s="190"/>
      <c r="AC24" s="29"/>
      <c r="AD24" s="40"/>
      <c r="AE24" s="40"/>
      <c r="AF24" s="40"/>
      <c r="AG24" s="40"/>
      <c r="AH24" s="40"/>
      <c r="AI24" s="40"/>
      <c r="AJ24" s="40"/>
    </row>
    <row r="25" spans="1:36" ht="15.6" customHeight="1" x14ac:dyDescent="0.25">
      <c r="A25" s="103"/>
      <c r="B25" s="29">
        <v>2016</v>
      </c>
      <c r="C25" s="29" t="s">
        <v>40</v>
      </c>
      <c r="D25" s="2" t="s">
        <v>78</v>
      </c>
      <c r="E25" s="72">
        <v>11</v>
      </c>
      <c r="F25" s="31">
        <v>19</v>
      </c>
      <c r="G25" s="29">
        <v>29</v>
      </c>
      <c r="H25" s="46">
        <v>0.65510000000000002</v>
      </c>
      <c r="I25" s="29">
        <v>2</v>
      </c>
      <c r="J25" s="29">
        <v>3</v>
      </c>
      <c r="K25" s="46">
        <v>0.66659999999999997</v>
      </c>
      <c r="L25" s="29">
        <v>3</v>
      </c>
      <c r="M25" s="29">
        <v>4</v>
      </c>
      <c r="N25" s="46">
        <v>0.75</v>
      </c>
      <c r="O25" s="29">
        <v>1</v>
      </c>
      <c r="P25" s="29">
        <v>2</v>
      </c>
      <c r="Q25" s="46">
        <v>0.5</v>
      </c>
      <c r="R25" s="29">
        <v>25</v>
      </c>
      <c r="S25" s="189">
        <v>38</v>
      </c>
      <c r="T25" s="33">
        <v>0.65780000000000005</v>
      </c>
      <c r="U25" s="28"/>
      <c r="V25" s="29">
        <v>2016</v>
      </c>
      <c r="W25" s="29" t="s">
        <v>40</v>
      </c>
      <c r="X25" s="2" t="s">
        <v>78</v>
      </c>
      <c r="Y25" s="190" t="s">
        <v>35</v>
      </c>
      <c r="Z25" s="190"/>
      <c r="AA25" s="190"/>
      <c r="AB25" s="190"/>
      <c r="AC25" s="29"/>
      <c r="AD25" s="40"/>
      <c r="AE25" s="40"/>
      <c r="AF25" s="40"/>
      <c r="AG25" s="40"/>
      <c r="AH25" s="40"/>
      <c r="AI25" s="40"/>
      <c r="AJ25" s="40"/>
    </row>
    <row r="26" spans="1:36" ht="15.6" customHeight="1" x14ac:dyDescent="0.25">
      <c r="A26" s="103"/>
      <c r="B26" s="29">
        <v>2017</v>
      </c>
      <c r="C26" s="29" t="s">
        <v>40</v>
      </c>
      <c r="D26" s="2" t="s">
        <v>78</v>
      </c>
      <c r="E26" s="72">
        <v>11</v>
      </c>
      <c r="F26" s="31">
        <v>17</v>
      </c>
      <c r="G26" s="29">
        <v>34</v>
      </c>
      <c r="H26" s="46">
        <v>0.5</v>
      </c>
      <c r="I26" s="29">
        <v>5</v>
      </c>
      <c r="J26" s="29">
        <v>9</v>
      </c>
      <c r="K26" s="46">
        <v>0.55549999999999999</v>
      </c>
      <c r="L26" s="29">
        <v>1</v>
      </c>
      <c r="M26" s="29">
        <v>1</v>
      </c>
      <c r="N26" s="46">
        <v>1</v>
      </c>
      <c r="O26" s="29">
        <v>0</v>
      </c>
      <c r="P26" s="29">
        <v>0</v>
      </c>
      <c r="Q26" s="46">
        <v>0</v>
      </c>
      <c r="R26" s="29">
        <v>23</v>
      </c>
      <c r="S26" s="189">
        <v>44</v>
      </c>
      <c r="T26" s="33">
        <v>0.52270000000000005</v>
      </c>
      <c r="U26" s="28"/>
      <c r="V26" s="29">
        <v>2017</v>
      </c>
      <c r="W26" s="29" t="s">
        <v>40</v>
      </c>
      <c r="X26" s="2" t="s">
        <v>78</v>
      </c>
      <c r="Y26" s="190" t="s">
        <v>36</v>
      </c>
      <c r="Z26" s="190" t="s">
        <v>258</v>
      </c>
      <c r="AA26" s="190"/>
      <c r="AB26" s="190"/>
      <c r="AC26" s="29"/>
      <c r="AD26" s="40"/>
      <c r="AE26" s="40"/>
      <c r="AF26" s="40"/>
      <c r="AG26" s="40"/>
      <c r="AH26" s="40"/>
      <c r="AI26" s="40"/>
      <c r="AJ26" s="40"/>
    </row>
    <row r="27" spans="1:36" ht="15.6" customHeight="1" x14ac:dyDescent="0.25">
      <c r="A27" s="103"/>
      <c r="B27" s="29">
        <v>2018</v>
      </c>
      <c r="C27" s="29" t="s">
        <v>103</v>
      </c>
      <c r="D27" s="2" t="s">
        <v>78</v>
      </c>
      <c r="E27" s="72">
        <v>2</v>
      </c>
      <c r="F27" s="31">
        <v>1</v>
      </c>
      <c r="G27" s="29">
        <v>7</v>
      </c>
      <c r="H27" s="33">
        <v>0.14280000000000001</v>
      </c>
      <c r="I27" s="29">
        <v>2</v>
      </c>
      <c r="J27" s="29">
        <v>2</v>
      </c>
      <c r="K27" s="33">
        <v>1</v>
      </c>
      <c r="L27" s="29">
        <v>1</v>
      </c>
      <c r="M27" s="29">
        <v>1</v>
      </c>
      <c r="N27" s="33">
        <v>1</v>
      </c>
      <c r="O27" s="29">
        <v>0</v>
      </c>
      <c r="P27" s="29">
        <v>1</v>
      </c>
      <c r="Q27" s="33">
        <v>0</v>
      </c>
      <c r="R27" s="29">
        <v>4</v>
      </c>
      <c r="S27" s="189">
        <v>11</v>
      </c>
      <c r="T27" s="46">
        <v>0.36359999999999998</v>
      </c>
      <c r="U27" s="28"/>
      <c r="V27" s="29">
        <v>2018</v>
      </c>
      <c r="W27" s="29" t="s">
        <v>103</v>
      </c>
      <c r="X27" s="2" t="s">
        <v>78</v>
      </c>
      <c r="Y27" s="190"/>
      <c r="Z27" s="190"/>
      <c r="AA27" s="190"/>
      <c r="AB27" s="190"/>
      <c r="AC27" s="29"/>
      <c r="AD27" s="40"/>
      <c r="AE27" s="40"/>
      <c r="AF27" s="40"/>
      <c r="AG27" s="40"/>
      <c r="AH27" s="40"/>
      <c r="AI27" s="40"/>
      <c r="AJ27" s="40"/>
    </row>
    <row r="28" spans="1:36" ht="15.6" customHeight="1" x14ac:dyDescent="0.25">
      <c r="A28" s="103"/>
      <c r="B28" s="29">
        <v>2019</v>
      </c>
      <c r="C28" s="29" t="s">
        <v>114</v>
      </c>
      <c r="D28" s="2" t="s">
        <v>78</v>
      </c>
      <c r="E28" s="72">
        <v>8</v>
      </c>
      <c r="F28" s="31">
        <v>21</v>
      </c>
      <c r="G28" s="29">
        <v>28</v>
      </c>
      <c r="H28" s="46">
        <v>0.75</v>
      </c>
      <c r="I28" s="29">
        <v>1</v>
      </c>
      <c r="J28" s="29">
        <v>1</v>
      </c>
      <c r="K28" s="46">
        <v>1</v>
      </c>
      <c r="L28" s="29">
        <v>1</v>
      </c>
      <c r="M28" s="29">
        <v>1</v>
      </c>
      <c r="N28" s="46">
        <v>1</v>
      </c>
      <c r="O28" s="29">
        <v>0</v>
      </c>
      <c r="P28" s="29">
        <v>2</v>
      </c>
      <c r="Q28" s="46">
        <v>0</v>
      </c>
      <c r="R28" s="29">
        <v>23</v>
      </c>
      <c r="S28" s="189">
        <v>32</v>
      </c>
      <c r="T28" s="33">
        <v>0.71870000000000001</v>
      </c>
      <c r="U28" s="28"/>
      <c r="V28" s="29">
        <v>2019</v>
      </c>
      <c r="W28" s="29" t="s">
        <v>114</v>
      </c>
      <c r="X28" s="2" t="s">
        <v>78</v>
      </c>
      <c r="Y28" s="190" t="s">
        <v>76</v>
      </c>
      <c r="Z28" s="190"/>
      <c r="AA28" s="190"/>
      <c r="AB28" s="190"/>
      <c r="AC28" s="29"/>
      <c r="AD28" s="40"/>
      <c r="AE28" s="40"/>
      <c r="AF28" s="40"/>
      <c r="AG28" s="40"/>
      <c r="AH28" s="40"/>
      <c r="AI28" s="40"/>
      <c r="AJ28" s="40"/>
    </row>
    <row r="29" spans="1:36" s="8" customFormat="1" ht="15.6" customHeight="1" x14ac:dyDescent="0.25">
      <c r="A29" s="9"/>
      <c r="B29" s="29">
        <v>2020</v>
      </c>
      <c r="C29" s="29" t="s">
        <v>103</v>
      </c>
      <c r="D29" s="2" t="s">
        <v>78</v>
      </c>
      <c r="E29" s="72">
        <v>6</v>
      </c>
      <c r="F29" s="31">
        <v>10</v>
      </c>
      <c r="G29" s="29">
        <v>16</v>
      </c>
      <c r="H29" s="46">
        <v>0.625</v>
      </c>
      <c r="I29" s="29">
        <v>6</v>
      </c>
      <c r="J29" s="29">
        <v>7</v>
      </c>
      <c r="K29" s="46">
        <v>0.85709999999999997</v>
      </c>
      <c r="L29" s="29">
        <v>1</v>
      </c>
      <c r="M29" s="29">
        <v>4</v>
      </c>
      <c r="N29" s="46">
        <v>0.25</v>
      </c>
      <c r="O29" s="29">
        <v>3</v>
      </c>
      <c r="P29" s="29">
        <v>5</v>
      </c>
      <c r="Q29" s="46">
        <v>0.6</v>
      </c>
      <c r="R29" s="29">
        <v>20</v>
      </c>
      <c r="S29" s="189">
        <v>32</v>
      </c>
      <c r="T29" s="33">
        <v>0.625</v>
      </c>
      <c r="U29" s="28"/>
      <c r="V29" s="29">
        <v>2020</v>
      </c>
      <c r="W29" s="29" t="s">
        <v>103</v>
      </c>
      <c r="X29" s="2" t="s">
        <v>78</v>
      </c>
      <c r="Y29" s="190" t="s">
        <v>281</v>
      </c>
      <c r="Z29" s="190" t="s">
        <v>112</v>
      </c>
      <c r="AA29" s="190"/>
      <c r="AB29" s="190" t="s">
        <v>112</v>
      </c>
      <c r="AC29" s="29" t="s">
        <v>283</v>
      </c>
      <c r="AD29" s="40"/>
      <c r="AE29" s="40"/>
      <c r="AF29" s="40"/>
      <c r="AG29" s="40"/>
      <c r="AH29" s="40"/>
      <c r="AI29" s="40"/>
      <c r="AJ29" s="40"/>
    </row>
    <row r="30" spans="1:36" ht="15.6" customHeight="1" x14ac:dyDescent="0.25">
      <c r="A30" s="103"/>
      <c r="B30" s="29">
        <v>2021</v>
      </c>
      <c r="C30" s="29" t="s">
        <v>103</v>
      </c>
      <c r="D30" s="2" t="s">
        <v>78</v>
      </c>
      <c r="E30" s="72">
        <v>9</v>
      </c>
      <c r="F30" s="31">
        <v>12</v>
      </c>
      <c r="G30" s="29">
        <v>24</v>
      </c>
      <c r="H30" s="46">
        <v>0.5</v>
      </c>
      <c r="I30" s="29">
        <v>3</v>
      </c>
      <c r="J30" s="29">
        <v>6</v>
      </c>
      <c r="K30" s="46">
        <v>0.5</v>
      </c>
      <c r="L30" s="29">
        <v>1</v>
      </c>
      <c r="M30" s="29">
        <v>1</v>
      </c>
      <c r="N30" s="46">
        <v>1</v>
      </c>
      <c r="O30" s="29">
        <v>2</v>
      </c>
      <c r="P30" s="29">
        <v>3</v>
      </c>
      <c r="Q30" s="46">
        <v>0.66669999999999996</v>
      </c>
      <c r="R30" s="29">
        <v>18</v>
      </c>
      <c r="S30" s="189">
        <v>34</v>
      </c>
      <c r="T30" s="33">
        <v>0.52939999999999998</v>
      </c>
      <c r="U30" s="28"/>
      <c r="V30" s="29">
        <v>2021</v>
      </c>
      <c r="W30" s="29" t="s">
        <v>103</v>
      </c>
      <c r="X30" s="2" t="s">
        <v>78</v>
      </c>
      <c r="Y30" s="190" t="s">
        <v>112</v>
      </c>
      <c r="Z30" s="190"/>
      <c r="AA30" s="190"/>
      <c r="AB30" s="190"/>
      <c r="AC30" s="29"/>
      <c r="AD30" s="40"/>
      <c r="AE30" s="40"/>
      <c r="AF30" s="40"/>
      <c r="AG30" s="40"/>
      <c r="AH30" s="40"/>
      <c r="AI30" s="40"/>
      <c r="AJ30" s="40"/>
    </row>
    <row r="31" spans="1:36" ht="15.6" customHeight="1" x14ac:dyDescent="0.25">
      <c r="A31" s="103"/>
      <c r="B31" s="29">
        <v>2022</v>
      </c>
      <c r="C31" s="29" t="s">
        <v>40</v>
      </c>
      <c r="D31" s="2" t="s">
        <v>78</v>
      </c>
      <c r="E31" s="72">
        <v>10</v>
      </c>
      <c r="F31" s="31">
        <v>29</v>
      </c>
      <c r="G31" s="29">
        <v>41</v>
      </c>
      <c r="H31" s="46">
        <v>0.70730000000000004</v>
      </c>
      <c r="I31" s="29">
        <v>3</v>
      </c>
      <c r="J31" s="29">
        <v>5</v>
      </c>
      <c r="K31" s="46">
        <v>0.6</v>
      </c>
      <c r="L31" s="29">
        <v>3</v>
      </c>
      <c r="M31" s="29">
        <v>3</v>
      </c>
      <c r="N31" s="46">
        <v>1</v>
      </c>
      <c r="O31" s="29">
        <v>3</v>
      </c>
      <c r="P31" s="29">
        <v>3</v>
      </c>
      <c r="Q31" s="46">
        <v>1</v>
      </c>
      <c r="R31" s="29">
        <v>38</v>
      </c>
      <c r="S31" s="189">
        <v>52</v>
      </c>
      <c r="T31" s="33">
        <v>0.73080000000000001</v>
      </c>
      <c r="U31" s="28"/>
      <c r="V31" s="29">
        <v>2022</v>
      </c>
      <c r="W31" s="29" t="s">
        <v>40</v>
      </c>
      <c r="X31" s="2" t="s">
        <v>78</v>
      </c>
      <c r="Y31" s="190" t="s">
        <v>259</v>
      </c>
      <c r="Z31" s="190"/>
      <c r="AA31" s="190"/>
      <c r="AB31" s="190" t="s">
        <v>283</v>
      </c>
      <c r="AC31" s="29" t="s">
        <v>287</v>
      </c>
      <c r="AD31" s="40"/>
      <c r="AE31" s="40"/>
      <c r="AF31" s="40"/>
      <c r="AG31" s="40"/>
      <c r="AH31" s="40"/>
      <c r="AI31" s="40"/>
      <c r="AJ31" s="40"/>
    </row>
    <row r="32" spans="1:36" ht="15.6" customHeight="1" x14ac:dyDescent="0.25">
      <c r="A32" s="103"/>
      <c r="B32" s="29">
        <v>2023</v>
      </c>
      <c r="C32" s="29" t="s">
        <v>34</v>
      </c>
      <c r="D32" s="2" t="s">
        <v>78</v>
      </c>
      <c r="E32" s="18">
        <v>12</v>
      </c>
      <c r="F32" s="29">
        <v>40</v>
      </c>
      <c r="G32" s="29">
        <v>54</v>
      </c>
      <c r="H32" s="46">
        <v>0.74069999999999991</v>
      </c>
      <c r="I32" s="29">
        <v>2</v>
      </c>
      <c r="J32" s="29">
        <v>2</v>
      </c>
      <c r="K32" s="46">
        <v>1</v>
      </c>
      <c r="L32" s="29">
        <v>0</v>
      </c>
      <c r="M32" s="29">
        <v>0</v>
      </c>
      <c r="N32" s="46">
        <v>0</v>
      </c>
      <c r="O32" s="29">
        <v>0</v>
      </c>
      <c r="P32" s="29">
        <v>1</v>
      </c>
      <c r="Q32" s="46">
        <v>0</v>
      </c>
      <c r="R32" s="29">
        <v>42</v>
      </c>
      <c r="S32" s="189">
        <v>57</v>
      </c>
      <c r="T32" s="46">
        <v>0.73680000000000012</v>
      </c>
      <c r="U32" s="28"/>
      <c r="V32" s="29">
        <v>2023</v>
      </c>
      <c r="W32" s="29" t="s">
        <v>34</v>
      </c>
      <c r="X32" s="2" t="s">
        <v>78</v>
      </c>
      <c r="Y32" s="190" t="s">
        <v>114</v>
      </c>
      <c r="Z32" s="190"/>
      <c r="AA32" s="190"/>
      <c r="AB32" s="190"/>
      <c r="AC32" s="29" t="s">
        <v>101</v>
      </c>
      <c r="AD32" s="40"/>
      <c r="AE32" s="40"/>
      <c r="AF32" s="40"/>
      <c r="AG32" s="40"/>
      <c r="AH32" s="40"/>
      <c r="AI32" s="40"/>
      <c r="AJ32" s="40"/>
    </row>
    <row r="33" spans="1:36" ht="15.6" customHeight="1" x14ac:dyDescent="0.25">
      <c r="A33" s="103"/>
      <c r="B33" s="16" t="s">
        <v>7</v>
      </c>
      <c r="C33" s="17"/>
      <c r="D33" s="15"/>
      <c r="E33" s="18">
        <f>SUM(E19:E32)</f>
        <v>72</v>
      </c>
      <c r="F33" s="18">
        <f>SUM(F21:F32)</f>
        <v>154</v>
      </c>
      <c r="G33" s="18">
        <f>SUM(G21:G32)</f>
        <v>244</v>
      </c>
      <c r="H33" s="114">
        <f>PRODUCT(F33/G33)</f>
        <v>0.63114754098360659</v>
      </c>
      <c r="I33" s="18">
        <f>SUM(I21:I32)</f>
        <v>30</v>
      </c>
      <c r="J33" s="18">
        <f>SUM(J21:J32)</f>
        <v>46</v>
      </c>
      <c r="K33" s="114">
        <f>PRODUCT(I33/J33)</f>
        <v>0.65217391304347827</v>
      </c>
      <c r="L33" s="18">
        <f>SUM(L21:L32)</f>
        <v>12</v>
      </c>
      <c r="M33" s="18">
        <f>SUM(M21:M32)</f>
        <v>17</v>
      </c>
      <c r="N33" s="114">
        <f>PRODUCT(L33/M33)</f>
        <v>0.70588235294117652</v>
      </c>
      <c r="O33" s="18">
        <f>SUM(O21:O32)</f>
        <v>9</v>
      </c>
      <c r="P33" s="18">
        <f>SUM(P21:P32)</f>
        <v>18</v>
      </c>
      <c r="Q33" s="114">
        <f>PRODUCT(O33/P33)</f>
        <v>0.5</v>
      </c>
      <c r="R33" s="18">
        <f>SUM(R21:R32)</f>
        <v>205</v>
      </c>
      <c r="S33" s="18">
        <f>SUM(S21:S32)</f>
        <v>325</v>
      </c>
      <c r="T33" s="114">
        <f>PRODUCT(R33/S33)</f>
        <v>0.63076923076923075</v>
      </c>
      <c r="U33" s="40"/>
      <c r="V33" s="17"/>
      <c r="W33" s="14"/>
      <c r="X33" s="55"/>
      <c r="Y33" s="14"/>
      <c r="Z33" s="14"/>
      <c r="AA33" s="14"/>
      <c r="AB33" s="14"/>
      <c r="AC33" s="15"/>
      <c r="AD33" s="40"/>
      <c r="AE33" s="40"/>
      <c r="AF33" s="40"/>
      <c r="AG33" s="40"/>
      <c r="AH33" s="40"/>
      <c r="AI33" s="40"/>
      <c r="AJ33" s="40"/>
    </row>
    <row r="34" spans="1:36" ht="15.6" customHeight="1" x14ac:dyDescent="0.25">
      <c r="A34" s="103"/>
      <c r="B34" s="40"/>
      <c r="C34" s="40"/>
      <c r="D34" s="40"/>
      <c r="E34" s="28"/>
      <c r="F34" s="40"/>
      <c r="G34" s="40"/>
      <c r="H34" s="191"/>
      <c r="I34" s="40"/>
      <c r="J34" s="40"/>
      <c r="K34" s="192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</row>
    <row r="35" spans="1:36" ht="15.6" customHeight="1" x14ac:dyDescent="0.25">
      <c r="A35" s="103"/>
      <c r="B35" s="10" t="s">
        <v>278</v>
      </c>
      <c r="C35" s="11"/>
      <c r="D35" s="12"/>
      <c r="E35" s="11"/>
      <c r="F35" s="115"/>
      <c r="G35" s="79"/>
      <c r="H35" s="11"/>
      <c r="I35" s="115"/>
      <c r="J35" s="79"/>
      <c r="K35" s="11"/>
      <c r="L35" s="115"/>
      <c r="M35" s="79"/>
      <c r="N35" s="11"/>
      <c r="O35" s="115"/>
      <c r="P35" s="79"/>
      <c r="Q35" s="11"/>
      <c r="R35" s="115"/>
      <c r="S35" s="79"/>
      <c r="T35" s="3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</row>
    <row r="36" spans="1:36" ht="15.6" customHeight="1" x14ac:dyDescent="0.25">
      <c r="A36" s="103"/>
      <c r="B36" s="17"/>
      <c r="C36" s="14"/>
      <c r="D36" s="56"/>
      <c r="E36" s="140"/>
      <c r="F36" s="185"/>
      <c r="G36" s="140" t="s">
        <v>18</v>
      </c>
      <c r="H36" s="186"/>
      <c r="I36" s="185"/>
      <c r="J36" s="140" t="s">
        <v>19</v>
      </c>
      <c r="K36" s="187"/>
      <c r="L36" s="185"/>
      <c r="M36" s="140" t="s">
        <v>20</v>
      </c>
      <c r="N36" s="177"/>
      <c r="O36" s="185"/>
      <c r="P36" s="140" t="s">
        <v>21</v>
      </c>
      <c r="Q36" s="177"/>
      <c r="R36" s="185"/>
      <c r="S36" s="140" t="s">
        <v>7</v>
      </c>
      <c r="T36" s="177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</row>
    <row r="37" spans="1:36" ht="15.6" customHeight="1" x14ac:dyDescent="0.25">
      <c r="A37" s="103"/>
      <c r="B37" s="22"/>
      <c r="C37" s="14"/>
      <c r="D37" s="56"/>
      <c r="E37" s="14" t="s">
        <v>3</v>
      </c>
      <c r="F37" s="17" t="s">
        <v>17</v>
      </c>
      <c r="G37" s="14" t="s">
        <v>275</v>
      </c>
      <c r="H37" s="188" t="s">
        <v>276</v>
      </c>
      <c r="I37" s="17" t="s">
        <v>17</v>
      </c>
      <c r="J37" s="14" t="s">
        <v>275</v>
      </c>
      <c r="K37" s="188" t="s">
        <v>276</v>
      </c>
      <c r="L37" s="17" t="s">
        <v>17</v>
      </c>
      <c r="M37" s="14" t="s">
        <v>275</v>
      </c>
      <c r="N37" s="188" t="s">
        <v>276</v>
      </c>
      <c r="O37" s="17" t="s">
        <v>17</v>
      </c>
      <c r="P37" s="14" t="s">
        <v>275</v>
      </c>
      <c r="Q37" s="188" t="s">
        <v>276</v>
      </c>
      <c r="R37" s="17" t="s">
        <v>17</v>
      </c>
      <c r="S37" s="14" t="s">
        <v>275</v>
      </c>
      <c r="T37" s="188" t="s">
        <v>276</v>
      </c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</row>
    <row r="38" spans="1:36" ht="15.6" customHeight="1" x14ac:dyDescent="0.25">
      <c r="A38" s="103"/>
      <c r="B38" s="16" t="s">
        <v>279</v>
      </c>
      <c r="C38" s="17"/>
      <c r="D38" s="15"/>
      <c r="E38" s="15">
        <f t="shared" ref="E38:T38" si="0">PRODUCT(E16)</f>
        <v>305</v>
      </c>
      <c r="F38" s="18">
        <f t="shared" si="0"/>
        <v>593</v>
      </c>
      <c r="G38" s="18">
        <f t="shared" si="0"/>
        <v>936</v>
      </c>
      <c r="H38" s="114">
        <f t="shared" si="0"/>
        <v>0.63354700854700852</v>
      </c>
      <c r="I38" s="18">
        <f t="shared" si="0"/>
        <v>330</v>
      </c>
      <c r="J38" s="18">
        <f t="shared" si="0"/>
        <v>548</v>
      </c>
      <c r="K38" s="114">
        <f t="shared" si="0"/>
        <v>0.6021897810218978</v>
      </c>
      <c r="L38" s="18">
        <f t="shared" si="0"/>
        <v>86</v>
      </c>
      <c r="M38" s="18">
        <f t="shared" si="0"/>
        <v>138</v>
      </c>
      <c r="N38" s="114">
        <f t="shared" si="0"/>
        <v>0.62318840579710144</v>
      </c>
      <c r="O38" s="18">
        <f t="shared" si="0"/>
        <v>94</v>
      </c>
      <c r="P38" s="18">
        <f t="shared" si="0"/>
        <v>132</v>
      </c>
      <c r="Q38" s="114">
        <f t="shared" si="0"/>
        <v>0.71212121212121215</v>
      </c>
      <c r="R38" s="18">
        <f t="shared" si="0"/>
        <v>1103</v>
      </c>
      <c r="S38" s="18">
        <f t="shared" si="0"/>
        <v>1754</v>
      </c>
      <c r="T38" s="114">
        <f t="shared" si="0"/>
        <v>0.62884834663625999</v>
      </c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  <row r="39" spans="1:36" ht="15.6" customHeight="1" x14ac:dyDescent="0.25">
      <c r="A39" s="103"/>
      <c r="B39" s="16" t="s">
        <v>280</v>
      </c>
      <c r="C39" s="17"/>
      <c r="D39" s="15"/>
      <c r="E39" s="15">
        <f>PRODUCT(E33)</f>
        <v>72</v>
      </c>
      <c r="F39" s="18">
        <f t="shared" ref="F39:T39" si="1">PRODUCT(F33)</f>
        <v>154</v>
      </c>
      <c r="G39" s="18">
        <f t="shared" si="1"/>
        <v>244</v>
      </c>
      <c r="H39" s="114">
        <f t="shared" si="1"/>
        <v>0.63114754098360659</v>
      </c>
      <c r="I39" s="18">
        <f t="shared" si="1"/>
        <v>30</v>
      </c>
      <c r="J39" s="18">
        <f t="shared" si="1"/>
        <v>46</v>
      </c>
      <c r="K39" s="114">
        <f t="shared" si="1"/>
        <v>0.65217391304347827</v>
      </c>
      <c r="L39" s="18">
        <f t="shared" si="1"/>
        <v>12</v>
      </c>
      <c r="M39" s="18">
        <f t="shared" si="1"/>
        <v>17</v>
      </c>
      <c r="N39" s="114">
        <f t="shared" si="1"/>
        <v>0.70588235294117652</v>
      </c>
      <c r="O39" s="18">
        <f t="shared" si="1"/>
        <v>9</v>
      </c>
      <c r="P39" s="18">
        <f t="shared" si="1"/>
        <v>18</v>
      </c>
      <c r="Q39" s="114">
        <f t="shared" si="1"/>
        <v>0.5</v>
      </c>
      <c r="R39" s="18">
        <f t="shared" si="1"/>
        <v>205</v>
      </c>
      <c r="S39" s="18">
        <f t="shared" si="1"/>
        <v>325</v>
      </c>
      <c r="T39" s="114">
        <f t="shared" si="1"/>
        <v>0.63076923076923075</v>
      </c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</row>
    <row r="40" spans="1:36" ht="15.6" customHeight="1" x14ac:dyDescent="0.25">
      <c r="A40" s="103"/>
      <c r="B40" s="40"/>
      <c r="C40" s="40"/>
      <c r="D40" s="40"/>
      <c r="E40" s="28"/>
      <c r="F40" s="40"/>
      <c r="G40" s="40"/>
      <c r="H40" s="191"/>
      <c r="I40" s="40"/>
      <c r="J40" s="40"/>
      <c r="K40" s="192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</row>
    <row r="41" spans="1:36" ht="15.6" customHeight="1" x14ac:dyDescent="0.25">
      <c r="A41" s="103"/>
      <c r="B41" s="40"/>
      <c r="C41" s="40"/>
      <c r="D41" s="40"/>
      <c r="E41" s="28"/>
      <c r="F41" s="40"/>
      <c r="G41" s="40"/>
      <c r="H41" s="191"/>
      <c r="I41" s="40"/>
      <c r="J41" s="40"/>
      <c r="K41" s="192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</row>
    <row r="42" spans="1:36" ht="15.6" customHeight="1" x14ac:dyDescent="0.25">
      <c r="A42" s="103"/>
      <c r="B42" s="40"/>
      <c r="C42" s="40"/>
      <c r="D42" s="40"/>
      <c r="E42" s="28"/>
      <c r="F42" s="40"/>
      <c r="G42" s="40"/>
      <c r="H42" s="191"/>
      <c r="I42" s="40"/>
      <c r="J42" s="40"/>
      <c r="K42" s="192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</row>
    <row r="43" spans="1:36" ht="15.6" customHeight="1" x14ac:dyDescent="0.25">
      <c r="A43" s="103"/>
      <c r="B43" s="40"/>
      <c r="C43" s="40"/>
      <c r="D43" s="40"/>
      <c r="E43" s="28"/>
      <c r="F43" s="40"/>
      <c r="G43" s="40"/>
      <c r="H43" s="191"/>
      <c r="I43" s="40"/>
      <c r="J43" s="40"/>
      <c r="K43" s="192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</row>
    <row r="44" spans="1:36" ht="15.6" customHeight="1" x14ac:dyDescent="0.25">
      <c r="A44" s="103"/>
      <c r="B44" s="40"/>
      <c r="C44" s="40"/>
      <c r="D44" s="40"/>
      <c r="E44" s="28"/>
      <c r="F44" s="40"/>
      <c r="G44" s="40"/>
      <c r="H44" s="191"/>
      <c r="I44" s="40"/>
      <c r="J44" s="40"/>
      <c r="K44" s="192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</row>
    <row r="45" spans="1:36" ht="15.6" customHeight="1" x14ac:dyDescent="0.25">
      <c r="A45" s="103"/>
      <c r="B45" s="40"/>
      <c r="C45" s="40"/>
      <c r="D45" s="40"/>
      <c r="E45" s="28"/>
      <c r="F45" s="40"/>
      <c r="G45" s="40"/>
      <c r="H45" s="191"/>
      <c r="I45" s="40"/>
      <c r="J45" s="40"/>
      <c r="K45" s="192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</row>
    <row r="46" spans="1:36" ht="15.6" customHeight="1" x14ac:dyDescent="0.25">
      <c r="A46" s="103"/>
      <c r="B46" s="40"/>
      <c r="C46" s="40"/>
      <c r="D46" s="40"/>
      <c r="E46" s="28"/>
      <c r="F46" s="40"/>
      <c r="G46" s="40"/>
      <c r="H46" s="191"/>
      <c r="I46" s="40"/>
      <c r="J46" s="40"/>
      <c r="K46" s="192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</row>
    <row r="47" spans="1:36" ht="15.6" customHeight="1" x14ac:dyDescent="0.25">
      <c r="A47" s="103"/>
      <c r="B47" s="40"/>
      <c r="C47" s="40"/>
      <c r="D47" s="40"/>
      <c r="E47" s="28"/>
      <c r="F47" s="40"/>
      <c r="G47" s="40"/>
      <c r="H47" s="191"/>
      <c r="I47" s="40"/>
      <c r="J47" s="40"/>
      <c r="K47" s="192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</row>
    <row r="48" spans="1:36" ht="15.6" customHeight="1" x14ac:dyDescent="0.25">
      <c r="A48" s="103"/>
      <c r="B48" s="40"/>
      <c r="C48" s="40"/>
      <c r="D48" s="40"/>
      <c r="E48" s="28"/>
      <c r="F48" s="40"/>
      <c r="G48" s="40"/>
      <c r="H48" s="191"/>
      <c r="I48" s="40"/>
      <c r="J48" s="40"/>
      <c r="K48" s="192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</row>
    <row r="49" spans="1:36" ht="15.6" customHeight="1" x14ac:dyDescent="0.25">
      <c r="A49" s="103"/>
      <c r="B49" s="40"/>
      <c r="C49" s="40"/>
      <c r="D49" s="40"/>
      <c r="E49" s="28"/>
      <c r="F49" s="40"/>
      <c r="G49" s="40"/>
      <c r="H49" s="191"/>
      <c r="I49" s="40"/>
      <c r="J49" s="40"/>
      <c r="K49" s="192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</row>
    <row r="50" spans="1:36" ht="15.6" customHeight="1" x14ac:dyDescent="0.25">
      <c r="A50" s="103"/>
      <c r="B50" s="40"/>
      <c r="C50" s="40"/>
      <c r="D50" s="40"/>
      <c r="E50" s="28"/>
      <c r="F50" s="40"/>
      <c r="G50" s="40"/>
      <c r="H50" s="191"/>
      <c r="I50" s="40"/>
      <c r="J50" s="40"/>
      <c r="K50" s="192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</row>
    <row r="51" spans="1:36" ht="15.6" customHeight="1" x14ac:dyDescent="0.25">
      <c r="A51" s="103"/>
      <c r="B51" s="40"/>
      <c r="C51" s="40"/>
      <c r="D51" s="40"/>
      <c r="E51" s="28"/>
      <c r="F51" s="40"/>
      <c r="G51" s="40"/>
      <c r="H51" s="191"/>
      <c r="I51" s="40"/>
      <c r="J51" s="40"/>
      <c r="K51" s="192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</row>
    <row r="52" spans="1:36" ht="15.6" customHeight="1" x14ac:dyDescent="0.25">
      <c r="A52" s="103"/>
      <c r="B52" s="40"/>
      <c r="C52" s="40"/>
      <c r="D52" s="40"/>
      <c r="E52" s="28"/>
      <c r="F52" s="40"/>
      <c r="G52" s="40"/>
      <c r="H52" s="191"/>
      <c r="I52" s="40"/>
      <c r="J52" s="40"/>
      <c r="K52" s="192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</row>
    <row r="53" spans="1:36" ht="15.6" customHeight="1" x14ac:dyDescent="0.25">
      <c r="A53" s="103"/>
      <c r="B53" s="40"/>
      <c r="C53" s="40"/>
      <c r="D53" s="40"/>
      <c r="E53" s="28"/>
      <c r="F53" s="40"/>
      <c r="G53" s="40"/>
      <c r="H53" s="191"/>
      <c r="I53" s="40"/>
      <c r="J53" s="40"/>
      <c r="K53" s="192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</row>
    <row r="54" spans="1:36" ht="15.6" customHeight="1" x14ac:dyDescent="0.25">
      <c r="A54" s="103"/>
      <c r="B54" s="40"/>
      <c r="C54" s="40"/>
      <c r="D54" s="40"/>
      <c r="E54" s="28"/>
      <c r="F54" s="40"/>
      <c r="G54" s="40"/>
      <c r="H54" s="191"/>
      <c r="I54" s="40"/>
      <c r="J54" s="40"/>
      <c r="K54" s="192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</row>
    <row r="55" spans="1:36" ht="15.6" customHeight="1" x14ac:dyDescent="0.25">
      <c r="A55" s="103"/>
      <c r="B55" s="40"/>
      <c r="C55" s="40"/>
      <c r="D55" s="40"/>
      <c r="E55" s="28"/>
      <c r="F55" s="40"/>
      <c r="G55" s="40"/>
      <c r="H55" s="191"/>
      <c r="I55" s="40"/>
      <c r="J55" s="40"/>
      <c r="K55" s="192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</row>
    <row r="56" spans="1:36" ht="15.6" customHeight="1" x14ac:dyDescent="0.25">
      <c r="A56" s="103"/>
      <c r="B56" s="40"/>
      <c r="C56" s="40"/>
      <c r="D56" s="40"/>
      <c r="E56" s="28"/>
      <c r="F56" s="40"/>
      <c r="G56" s="40"/>
      <c r="H56" s="191"/>
      <c r="I56" s="40"/>
      <c r="J56" s="40"/>
      <c r="K56" s="192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</row>
    <row r="57" spans="1:36" ht="15.6" customHeight="1" x14ac:dyDescent="0.25">
      <c r="A57" s="103"/>
      <c r="B57" s="40"/>
      <c r="C57" s="40"/>
      <c r="D57" s="40"/>
      <c r="E57" s="28"/>
      <c r="F57" s="40"/>
      <c r="G57" s="40"/>
      <c r="H57" s="191"/>
      <c r="I57" s="40"/>
      <c r="J57" s="40"/>
      <c r="K57" s="192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</row>
    <row r="58" spans="1:36" ht="15.6" customHeight="1" x14ac:dyDescent="0.25">
      <c r="A58" s="103"/>
      <c r="B58" s="40"/>
      <c r="C58" s="40"/>
      <c r="D58" s="40"/>
      <c r="E58" s="28"/>
      <c r="F58" s="40"/>
      <c r="G58" s="40"/>
      <c r="H58" s="191"/>
      <c r="I58" s="40"/>
      <c r="J58" s="40"/>
      <c r="K58" s="192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</row>
    <row r="59" spans="1:36" ht="15.6" customHeight="1" x14ac:dyDescent="0.25">
      <c r="A59" s="103"/>
      <c r="B59" s="40"/>
      <c r="C59" s="40"/>
      <c r="D59" s="40"/>
      <c r="E59" s="28"/>
      <c r="F59" s="40"/>
      <c r="G59" s="40"/>
      <c r="H59" s="191"/>
      <c r="I59" s="40"/>
      <c r="J59" s="40"/>
      <c r="K59" s="192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</row>
    <row r="60" spans="1:36" ht="15.6" customHeight="1" x14ac:dyDescent="0.25">
      <c r="A60" s="103"/>
      <c r="B60" s="40"/>
      <c r="C60" s="40"/>
      <c r="D60" s="40"/>
      <c r="E60" s="28"/>
      <c r="F60" s="40"/>
      <c r="G60" s="40"/>
      <c r="H60" s="191"/>
      <c r="I60" s="40"/>
      <c r="J60" s="40"/>
      <c r="K60" s="192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</row>
    <row r="61" spans="1:36" s="8" customFormat="1" ht="15.6" customHeight="1" x14ac:dyDescent="0.25">
      <c r="A61" s="9"/>
      <c r="B61" s="40"/>
      <c r="C61" s="40"/>
      <c r="D61" s="40"/>
      <c r="E61" s="28"/>
      <c r="F61" s="40"/>
      <c r="G61" s="40"/>
      <c r="H61" s="191"/>
      <c r="I61" s="40"/>
      <c r="J61" s="40"/>
      <c r="K61" s="192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</row>
    <row r="62" spans="1:36" s="8" customFormat="1" ht="15.6" customHeight="1" x14ac:dyDescent="0.25">
      <c r="A62" s="9"/>
      <c r="B62" s="40"/>
      <c r="C62" s="40"/>
      <c r="D62" s="40"/>
      <c r="E62" s="28"/>
      <c r="F62" s="40"/>
      <c r="G62" s="40"/>
      <c r="H62" s="191"/>
      <c r="I62" s="40"/>
      <c r="J62" s="40"/>
      <c r="K62" s="192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</row>
    <row r="63" spans="1:36" ht="15.6" customHeight="1" x14ac:dyDescent="0.25">
      <c r="A63" s="103"/>
      <c r="B63" s="40"/>
      <c r="C63" s="40"/>
      <c r="D63" s="40"/>
      <c r="E63" s="28"/>
      <c r="F63" s="40"/>
      <c r="G63" s="40"/>
      <c r="H63" s="191"/>
      <c r="I63" s="40"/>
      <c r="J63" s="40"/>
      <c r="K63" s="192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</row>
    <row r="64" spans="1:36" ht="15.6" customHeight="1" x14ac:dyDescent="0.25">
      <c r="A64" s="103"/>
      <c r="B64" s="40"/>
      <c r="C64" s="40"/>
      <c r="D64" s="40"/>
      <c r="E64" s="28"/>
      <c r="F64" s="40"/>
      <c r="G64" s="40"/>
      <c r="H64" s="191"/>
      <c r="I64" s="40"/>
      <c r="J64" s="40"/>
      <c r="K64" s="192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</row>
    <row r="65" spans="1:36" ht="15.6" customHeight="1" x14ac:dyDescent="0.25">
      <c r="A65" s="103"/>
      <c r="B65" s="40"/>
      <c r="C65" s="40"/>
      <c r="D65" s="40"/>
      <c r="E65" s="28"/>
      <c r="F65" s="40"/>
      <c r="G65" s="40"/>
      <c r="H65" s="191"/>
      <c r="I65" s="40"/>
      <c r="J65" s="40"/>
      <c r="K65" s="192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</row>
    <row r="66" spans="1:36" ht="15.6" customHeight="1" x14ac:dyDescent="0.25">
      <c r="A66" s="103"/>
      <c r="B66" s="40"/>
      <c r="C66" s="40"/>
      <c r="D66" s="40"/>
      <c r="E66" s="28"/>
      <c r="F66" s="40"/>
      <c r="G66" s="40"/>
      <c r="H66" s="191"/>
      <c r="I66" s="40"/>
      <c r="J66" s="40"/>
      <c r="K66" s="192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</row>
    <row r="67" spans="1:36" ht="15.6" customHeight="1" x14ac:dyDescent="0.25">
      <c r="A67" s="103"/>
      <c r="B67" s="40"/>
      <c r="C67" s="40"/>
      <c r="D67" s="40"/>
      <c r="E67" s="28"/>
      <c r="F67" s="40"/>
      <c r="G67" s="40"/>
      <c r="H67" s="191"/>
      <c r="I67" s="40"/>
      <c r="J67" s="40"/>
      <c r="K67" s="192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</row>
    <row r="68" spans="1:36" ht="15.6" customHeight="1" x14ac:dyDescent="0.25">
      <c r="A68" s="103"/>
      <c r="B68" s="40"/>
      <c r="C68" s="40"/>
      <c r="D68" s="40"/>
      <c r="E68" s="28"/>
      <c r="F68" s="40"/>
      <c r="G68" s="40"/>
      <c r="H68" s="191"/>
      <c r="I68" s="40"/>
      <c r="J68" s="40"/>
      <c r="K68" s="192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</row>
    <row r="69" spans="1:36" ht="15.6" customHeight="1" x14ac:dyDescent="0.25">
      <c r="A69" s="103"/>
      <c r="B69" s="40"/>
      <c r="C69" s="40"/>
      <c r="D69" s="40"/>
      <c r="E69" s="28"/>
      <c r="F69" s="40"/>
      <c r="G69" s="40"/>
      <c r="H69" s="191"/>
      <c r="I69" s="40"/>
      <c r="J69" s="40"/>
      <c r="K69" s="192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</row>
    <row r="70" spans="1:36" ht="15.6" customHeight="1" x14ac:dyDescent="0.25">
      <c r="A70" s="103"/>
      <c r="B70" s="40"/>
      <c r="C70" s="40"/>
      <c r="D70" s="40"/>
      <c r="E70" s="28"/>
      <c r="F70" s="40"/>
      <c r="G70" s="40"/>
      <c r="H70" s="191"/>
      <c r="I70" s="40"/>
      <c r="J70" s="40"/>
      <c r="K70" s="192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</row>
    <row r="71" spans="1:36" ht="15.6" customHeight="1" x14ac:dyDescent="0.25">
      <c r="A71" s="103"/>
      <c r="B71" s="40"/>
      <c r="C71" s="40"/>
      <c r="D71" s="40"/>
      <c r="E71" s="28"/>
      <c r="F71" s="40"/>
      <c r="G71" s="40"/>
      <c r="H71" s="191"/>
      <c r="I71" s="40"/>
      <c r="J71" s="40"/>
      <c r="K71" s="192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</row>
    <row r="72" spans="1:36" ht="15.6" customHeight="1" x14ac:dyDescent="0.25">
      <c r="A72" s="103"/>
      <c r="B72" s="40"/>
      <c r="C72" s="40"/>
      <c r="D72" s="40"/>
      <c r="E72" s="28"/>
      <c r="F72" s="40"/>
      <c r="G72" s="40"/>
      <c r="H72" s="191"/>
      <c r="I72" s="40"/>
      <c r="J72" s="40"/>
      <c r="K72" s="192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</row>
    <row r="73" spans="1:36" ht="15.6" customHeight="1" x14ac:dyDescent="0.25">
      <c r="A73" s="103"/>
      <c r="B73" s="40"/>
      <c r="C73" s="40"/>
      <c r="D73" s="40"/>
      <c r="E73" s="28"/>
      <c r="F73" s="40"/>
      <c r="G73" s="40"/>
      <c r="H73" s="191"/>
      <c r="I73" s="40"/>
      <c r="J73" s="40"/>
      <c r="K73" s="192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</row>
    <row r="74" spans="1:36" ht="15.6" customHeight="1" x14ac:dyDescent="0.25">
      <c r="A74" s="103"/>
      <c r="B74" s="40"/>
      <c r="C74" s="40"/>
      <c r="D74" s="40"/>
      <c r="E74" s="28"/>
      <c r="F74" s="40"/>
      <c r="G74" s="40"/>
      <c r="H74" s="191"/>
      <c r="I74" s="40"/>
      <c r="J74" s="40"/>
      <c r="K74" s="192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</row>
    <row r="75" spans="1:36" ht="15.6" customHeight="1" x14ac:dyDescent="0.25">
      <c r="A75" s="103"/>
      <c r="B75" s="40"/>
      <c r="C75" s="40"/>
      <c r="D75" s="40"/>
      <c r="E75" s="28"/>
      <c r="F75" s="40"/>
      <c r="G75" s="40"/>
      <c r="H75" s="191"/>
      <c r="I75" s="40"/>
      <c r="J75" s="40"/>
      <c r="K75" s="192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</row>
    <row r="76" spans="1:36" ht="15.6" customHeight="1" x14ac:dyDescent="0.25">
      <c r="A76" s="103"/>
      <c r="B76" s="40"/>
      <c r="C76" s="40"/>
      <c r="D76" s="40"/>
      <c r="E76" s="28"/>
      <c r="F76" s="40"/>
      <c r="G76" s="40"/>
      <c r="H76" s="191"/>
      <c r="I76" s="40"/>
      <c r="J76" s="40"/>
      <c r="K76" s="192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</row>
    <row r="77" spans="1:36" ht="15.6" customHeight="1" x14ac:dyDescent="0.25">
      <c r="A77" s="103"/>
      <c r="B77" s="40"/>
      <c r="C77" s="40"/>
      <c r="D77" s="40"/>
      <c r="E77" s="28"/>
      <c r="F77" s="40"/>
      <c r="G77" s="40"/>
      <c r="H77" s="191"/>
      <c r="I77" s="40"/>
      <c r="J77" s="40"/>
      <c r="K77" s="192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</row>
    <row r="78" spans="1:36" ht="15.6" customHeight="1" x14ac:dyDescent="0.25">
      <c r="A78" s="103"/>
      <c r="B78" s="40"/>
      <c r="C78" s="40"/>
      <c r="D78" s="40"/>
      <c r="E78" s="28"/>
      <c r="F78" s="40"/>
      <c r="G78" s="40"/>
      <c r="H78" s="191"/>
      <c r="I78" s="40"/>
      <c r="J78" s="40"/>
      <c r="K78" s="192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</row>
    <row r="79" spans="1:36" ht="15.6" customHeight="1" x14ac:dyDescent="0.25">
      <c r="A79" s="103"/>
      <c r="B79" s="40"/>
      <c r="C79" s="40"/>
      <c r="D79" s="40"/>
      <c r="E79" s="28"/>
      <c r="F79" s="40"/>
      <c r="G79" s="40"/>
      <c r="H79" s="191"/>
      <c r="I79" s="40"/>
      <c r="J79" s="40"/>
      <c r="K79" s="192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</row>
    <row r="80" spans="1:36" ht="15.6" customHeight="1" x14ac:dyDescent="0.25">
      <c r="A80" s="103"/>
      <c r="B80" s="40"/>
      <c r="C80" s="40"/>
      <c r="D80" s="40"/>
      <c r="E80" s="28"/>
      <c r="F80" s="40"/>
      <c r="G80" s="40"/>
      <c r="H80" s="191"/>
      <c r="I80" s="40"/>
      <c r="J80" s="40"/>
      <c r="K80" s="192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</row>
    <row r="81" spans="1:36" ht="15.6" customHeight="1" x14ac:dyDescent="0.25">
      <c r="A81" s="103"/>
      <c r="B81" s="40"/>
      <c r="C81" s="40"/>
      <c r="D81" s="40"/>
      <c r="E81" s="28"/>
      <c r="F81" s="40"/>
      <c r="G81" s="40"/>
      <c r="H81" s="191"/>
      <c r="I81" s="40"/>
      <c r="J81" s="40"/>
      <c r="K81" s="192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</row>
    <row r="82" spans="1:36" ht="15.6" customHeight="1" x14ac:dyDescent="0.25">
      <c r="A82" s="103"/>
      <c r="B82" s="40"/>
      <c r="C82" s="40"/>
      <c r="D82" s="40"/>
      <c r="E82" s="28"/>
      <c r="F82" s="40"/>
      <c r="G82" s="40"/>
      <c r="H82" s="191"/>
      <c r="I82" s="40"/>
      <c r="J82" s="40"/>
      <c r="K82" s="192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</row>
    <row r="83" spans="1:36" ht="15.6" customHeight="1" x14ac:dyDescent="0.25">
      <c r="A83" s="103"/>
      <c r="B83" s="40"/>
      <c r="C83" s="40"/>
      <c r="D83" s="40"/>
      <c r="E83" s="28"/>
      <c r="F83" s="40"/>
      <c r="G83" s="40"/>
      <c r="H83" s="191"/>
      <c r="I83" s="40"/>
      <c r="J83" s="40"/>
      <c r="K83" s="192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</row>
    <row r="84" spans="1:36" ht="15.6" customHeight="1" x14ac:dyDescent="0.25">
      <c r="A84" s="103"/>
      <c r="B84" s="40"/>
      <c r="C84" s="40"/>
      <c r="D84" s="40"/>
      <c r="E84" s="28"/>
      <c r="F84" s="40"/>
      <c r="G84" s="40"/>
      <c r="H84" s="191"/>
      <c r="I84" s="40"/>
      <c r="J84" s="40"/>
      <c r="K84" s="192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</row>
    <row r="85" spans="1:36" s="8" customFormat="1" ht="15.6" customHeight="1" x14ac:dyDescent="0.25">
      <c r="A85" s="9"/>
      <c r="B85" s="40"/>
      <c r="C85" s="40"/>
      <c r="D85" s="40"/>
      <c r="E85" s="28"/>
      <c r="F85" s="40"/>
      <c r="G85" s="40"/>
      <c r="H85" s="191"/>
      <c r="I85" s="40"/>
      <c r="J85" s="40"/>
      <c r="K85" s="192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</row>
    <row r="86" spans="1:36" s="8" customFormat="1" ht="15.6" customHeight="1" x14ac:dyDescent="0.25">
      <c r="A86" s="9"/>
      <c r="B86" s="40"/>
      <c r="C86" s="40"/>
      <c r="D86" s="40"/>
      <c r="E86" s="28"/>
      <c r="F86" s="40"/>
      <c r="G86" s="40"/>
      <c r="H86" s="191"/>
      <c r="I86" s="40"/>
      <c r="J86" s="40"/>
      <c r="K86" s="192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</row>
    <row r="87" spans="1:36" s="8" customFormat="1" ht="15.6" customHeight="1" x14ac:dyDescent="0.25">
      <c r="A87" s="9"/>
      <c r="B87" s="40"/>
      <c r="C87" s="40"/>
      <c r="D87" s="40"/>
      <c r="E87" s="28"/>
      <c r="F87" s="40"/>
      <c r="G87" s="40"/>
      <c r="H87" s="191"/>
      <c r="I87" s="40"/>
      <c r="J87" s="40"/>
      <c r="K87" s="192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</row>
    <row r="88" spans="1:36" s="8" customFormat="1" ht="15.6" customHeight="1" x14ac:dyDescent="0.25">
      <c r="A88" s="9"/>
      <c r="B88" s="40"/>
      <c r="C88" s="40"/>
      <c r="D88" s="40"/>
      <c r="E88" s="28"/>
      <c r="F88" s="40"/>
      <c r="G88" s="40"/>
      <c r="H88" s="191"/>
      <c r="I88" s="40"/>
      <c r="J88" s="40"/>
      <c r="K88" s="192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</row>
    <row r="89" spans="1:36" s="8" customFormat="1" ht="15.6" customHeight="1" x14ac:dyDescent="0.25">
      <c r="A89" s="9"/>
      <c r="B89" s="40"/>
      <c r="C89" s="40"/>
      <c r="D89" s="40"/>
      <c r="E89" s="28"/>
      <c r="F89" s="40"/>
      <c r="G89" s="40"/>
      <c r="H89" s="191"/>
      <c r="I89" s="40"/>
      <c r="J89" s="40"/>
      <c r="K89" s="192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</row>
    <row r="90" spans="1:36" s="8" customFormat="1" ht="15.6" customHeight="1" x14ac:dyDescent="0.25">
      <c r="A90" s="9"/>
      <c r="B90" s="40"/>
      <c r="C90" s="40"/>
      <c r="D90" s="40"/>
      <c r="E90" s="28"/>
      <c r="F90" s="40"/>
      <c r="G90" s="40"/>
      <c r="H90" s="191"/>
      <c r="I90" s="40"/>
      <c r="J90" s="40"/>
      <c r="K90" s="192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</row>
    <row r="91" spans="1:36" s="8" customFormat="1" ht="15.6" customHeight="1" x14ac:dyDescent="0.25">
      <c r="A91" s="9"/>
      <c r="B91" s="40"/>
      <c r="C91" s="40"/>
      <c r="D91" s="40"/>
      <c r="E91" s="28"/>
      <c r="F91" s="40"/>
      <c r="G91" s="40"/>
      <c r="H91" s="191"/>
      <c r="I91" s="40"/>
      <c r="J91" s="40"/>
      <c r="K91" s="192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</row>
    <row r="92" spans="1:36" s="8" customFormat="1" ht="15.6" customHeight="1" x14ac:dyDescent="0.25">
      <c r="A92" s="9"/>
      <c r="B92" s="40"/>
      <c r="C92" s="40"/>
      <c r="D92" s="40"/>
      <c r="E92" s="28"/>
      <c r="F92" s="40"/>
      <c r="G92" s="40"/>
      <c r="H92" s="191"/>
      <c r="I92" s="40"/>
      <c r="J92" s="40"/>
      <c r="K92" s="192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</row>
    <row r="93" spans="1:36" s="8" customFormat="1" ht="15.6" customHeight="1" x14ac:dyDescent="0.25">
      <c r="A93" s="9"/>
      <c r="B93" s="40"/>
      <c r="C93" s="40"/>
      <c r="D93" s="40"/>
      <c r="E93" s="28"/>
      <c r="F93" s="40"/>
      <c r="G93" s="40"/>
      <c r="H93" s="191"/>
      <c r="I93" s="40"/>
      <c r="J93" s="40"/>
      <c r="K93" s="192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</row>
    <row r="94" spans="1:36" s="8" customFormat="1" ht="15.6" customHeight="1" x14ac:dyDescent="0.25">
      <c r="A94" s="9"/>
      <c r="B94" s="40"/>
      <c r="C94" s="40"/>
      <c r="D94" s="40"/>
      <c r="E94" s="28"/>
      <c r="F94" s="40"/>
      <c r="G94" s="40"/>
      <c r="H94" s="191"/>
      <c r="I94" s="40"/>
      <c r="J94" s="40"/>
      <c r="K94" s="192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</row>
    <row r="95" spans="1:36" s="8" customFormat="1" ht="15.6" customHeight="1" x14ac:dyDescent="0.25">
      <c r="A95" s="9"/>
      <c r="B95" s="40"/>
      <c r="C95" s="40"/>
      <c r="D95" s="40"/>
      <c r="E95" s="28"/>
      <c r="F95" s="40"/>
      <c r="G95" s="40"/>
      <c r="H95" s="191"/>
      <c r="I95" s="40"/>
      <c r="J95" s="40"/>
      <c r="K95" s="192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</row>
    <row r="96" spans="1:36" s="8" customFormat="1" ht="15.6" customHeight="1" x14ac:dyDescent="0.25">
      <c r="A96" s="9"/>
      <c r="B96" s="37"/>
      <c r="C96" s="37"/>
      <c r="D96" s="37"/>
      <c r="E96" s="23"/>
      <c r="F96" s="37"/>
      <c r="G96" s="37"/>
      <c r="H96" s="193"/>
      <c r="I96" s="37"/>
      <c r="J96" s="37"/>
      <c r="K96" s="194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40"/>
      <c r="AE96" s="40"/>
      <c r="AF96" s="40"/>
      <c r="AG96" s="40"/>
      <c r="AH96" s="40"/>
      <c r="AI96" s="40"/>
      <c r="AJ96" s="40"/>
    </row>
    <row r="97" spans="1:36" s="8" customFormat="1" ht="15.6" customHeight="1" x14ac:dyDescent="0.25">
      <c r="A97" s="9"/>
      <c r="B97" s="37"/>
      <c r="C97" s="37"/>
      <c r="D97" s="37"/>
      <c r="E97" s="23"/>
      <c r="F97" s="37"/>
      <c r="G97" s="37"/>
      <c r="H97" s="193"/>
      <c r="I97" s="37"/>
      <c r="J97" s="37"/>
      <c r="K97" s="194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40"/>
      <c r="AE97" s="40"/>
      <c r="AF97" s="40"/>
      <c r="AG97" s="40"/>
      <c r="AH97" s="40"/>
      <c r="AI97" s="40"/>
      <c r="AJ97" s="40"/>
    </row>
    <row r="98" spans="1:36" s="8" customFormat="1" ht="15.6" customHeight="1" x14ac:dyDescent="0.25">
      <c r="A98" s="9"/>
      <c r="B98" s="37"/>
      <c r="C98" s="37"/>
      <c r="D98" s="37"/>
      <c r="E98" s="23"/>
      <c r="F98" s="37"/>
      <c r="G98" s="37"/>
      <c r="H98" s="193"/>
      <c r="I98" s="37"/>
      <c r="J98" s="37"/>
      <c r="K98" s="194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40"/>
      <c r="AE98" s="40"/>
      <c r="AF98" s="40"/>
      <c r="AG98" s="40"/>
      <c r="AH98" s="40"/>
      <c r="AI98" s="40"/>
      <c r="AJ98" s="40"/>
    </row>
    <row r="99" spans="1:36" s="8" customFormat="1" ht="15.6" customHeight="1" x14ac:dyDescent="0.25">
      <c r="A99" s="9"/>
      <c r="B99" s="37"/>
      <c r="C99" s="37"/>
      <c r="D99" s="37"/>
      <c r="E99" s="23"/>
      <c r="F99" s="37"/>
      <c r="G99" s="37"/>
      <c r="H99" s="193"/>
      <c r="I99" s="37"/>
      <c r="J99" s="37"/>
      <c r="K99" s="194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40"/>
      <c r="AE99" s="40"/>
      <c r="AF99" s="40"/>
      <c r="AG99" s="40"/>
      <c r="AH99" s="40"/>
      <c r="AI99" s="40"/>
      <c r="AJ99" s="40"/>
    </row>
    <row r="100" spans="1:36" s="8" customFormat="1" ht="15.6" customHeight="1" x14ac:dyDescent="0.25">
      <c r="A100" s="9"/>
      <c r="B100" s="37"/>
      <c r="C100" s="37"/>
      <c r="D100" s="37"/>
      <c r="E100" s="23"/>
      <c r="F100" s="37"/>
      <c r="G100" s="37"/>
      <c r="H100" s="193"/>
      <c r="I100" s="37"/>
      <c r="J100" s="37"/>
      <c r="K100" s="194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40"/>
      <c r="AE100" s="40"/>
      <c r="AF100" s="40"/>
      <c r="AG100" s="40"/>
      <c r="AH100" s="40"/>
      <c r="AI100" s="40"/>
      <c r="AJ100" s="40"/>
    </row>
    <row r="101" spans="1:36" s="8" customFormat="1" ht="15.6" customHeight="1" x14ac:dyDescent="0.25">
      <c r="A101" s="9"/>
      <c r="B101" s="37"/>
      <c r="C101" s="37"/>
      <c r="D101" s="37"/>
      <c r="E101" s="23"/>
      <c r="F101" s="37"/>
      <c r="G101" s="37"/>
      <c r="H101" s="193"/>
      <c r="I101" s="37"/>
      <c r="J101" s="37"/>
      <c r="K101" s="194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40"/>
      <c r="AE101" s="40"/>
      <c r="AF101" s="40"/>
      <c r="AG101" s="40"/>
      <c r="AH101" s="40"/>
      <c r="AI101" s="40"/>
      <c r="AJ101" s="40"/>
    </row>
    <row r="102" spans="1:36" s="8" customFormat="1" ht="15.6" customHeight="1" x14ac:dyDescent="0.25">
      <c r="A102" s="9"/>
      <c r="B102" s="37"/>
      <c r="C102" s="37"/>
      <c r="D102" s="37"/>
      <c r="E102" s="23"/>
      <c r="F102" s="37"/>
      <c r="G102" s="37"/>
      <c r="H102" s="193"/>
      <c r="I102" s="37"/>
      <c r="J102" s="37"/>
      <c r="K102" s="194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40"/>
      <c r="AE102" s="40"/>
      <c r="AF102" s="40"/>
      <c r="AG102" s="40"/>
      <c r="AH102" s="40"/>
      <c r="AI102" s="40"/>
      <c r="AJ102" s="40"/>
    </row>
    <row r="103" spans="1:36" s="8" customFormat="1" ht="15.6" customHeight="1" x14ac:dyDescent="0.25">
      <c r="A103" s="9"/>
      <c r="B103" s="37"/>
      <c r="C103" s="37"/>
      <c r="D103" s="37"/>
      <c r="E103" s="23"/>
      <c r="F103" s="37"/>
      <c r="G103" s="37"/>
      <c r="H103" s="193"/>
      <c r="I103" s="37"/>
      <c r="J103" s="37"/>
      <c r="K103" s="194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40"/>
      <c r="AE103" s="40"/>
      <c r="AF103" s="40"/>
      <c r="AG103" s="40"/>
      <c r="AH103" s="40"/>
      <c r="AI103" s="40"/>
      <c r="AJ103" s="40"/>
    </row>
    <row r="104" spans="1:36" s="8" customFormat="1" ht="15.6" customHeight="1" x14ac:dyDescent="0.25">
      <c r="A104" s="9"/>
      <c r="B104" s="37"/>
      <c r="C104" s="37"/>
      <c r="D104" s="37"/>
      <c r="E104" s="23"/>
      <c r="F104" s="37"/>
      <c r="G104" s="37"/>
      <c r="H104" s="193"/>
      <c r="I104" s="37"/>
      <c r="J104" s="37"/>
      <c r="K104" s="194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40"/>
      <c r="AE104" s="40"/>
      <c r="AF104" s="40"/>
      <c r="AG104" s="40"/>
      <c r="AH104" s="40"/>
      <c r="AI104" s="40"/>
      <c r="AJ104" s="40"/>
    </row>
    <row r="105" spans="1:36" s="8" customFormat="1" ht="15.6" customHeight="1" x14ac:dyDescent="0.25">
      <c r="A105" s="9"/>
      <c r="B105" s="37"/>
      <c r="C105" s="37"/>
      <c r="D105" s="37"/>
      <c r="E105" s="23"/>
      <c r="F105" s="37"/>
      <c r="G105" s="37"/>
      <c r="H105" s="193"/>
      <c r="I105" s="37"/>
      <c r="J105" s="37"/>
      <c r="K105" s="194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40"/>
      <c r="AE105" s="40"/>
      <c r="AF105" s="40"/>
      <c r="AG105" s="40"/>
      <c r="AH105" s="40"/>
      <c r="AI105" s="40"/>
      <c r="AJ105" s="40"/>
    </row>
    <row r="106" spans="1:36" s="8" customFormat="1" ht="15.6" customHeight="1" x14ac:dyDescent="0.25">
      <c r="A106" s="9"/>
      <c r="B106" s="37"/>
      <c r="C106" s="37"/>
      <c r="D106" s="37"/>
      <c r="E106" s="23"/>
      <c r="F106" s="37"/>
      <c r="G106" s="37"/>
      <c r="H106" s="193"/>
      <c r="I106" s="37"/>
      <c r="J106" s="37"/>
      <c r="K106" s="194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40"/>
      <c r="AE106" s="40"/>
      <c r="AF106" s="40"/>
      <c r="AG106" s="40"/>
      <c r="AH106" s="40"/>
      <c r="AI106" s="40"/>
      <c r="AJ106" s="40"/>
    </row>
    <row r="107" spans="1:36" s="8" customFormat="1" ht="15.6" customHeight="1" x14ac:dyDescent="0.25">
      <c r="A107" s="9"/>
      <c r="B107" s="37"/>
      <c r="C107" s="37"/>
      <c r="D107" s="37"/>
      <c r="E107" s="23"/>
      <c r="F107" s="37"/>
      <c r="G107" s="37"/>
      <c r="H107" s="193"/>
      <c r="I107" s="37"/>
      <c r="J107" s="37"/>
      <c r="K107" s="194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40"/>
      <c r="AE107" s="40"/>
      <c r="AF107" s="40"/>
      <c r="AG107" s="40"/>
      <c r="AH107" s="40"/>
      <c r="AI107" s="40"/>
      <c r="AJ107" s="40"/>
    </row>
    <row r="108" spans="1:36" s="8" customFormat="1" ht="15.6" customHeight="1" x14ac:dyDescent="0.25">
      <c r="A108" s="9"/>
      <c r="B108" s="37"/>
      <c r="C108" s="37"/>
      <c r="D108" s="37"/>
      <c r="E108" s="23"/>
      <c r="F108" s="37"/>
      <c r="G108" s="37"/>
      <c r="H108" s="193"/>
      <c r="I108" s="37"/>
      <c r="J108" s="37"/>
      <c r="K108" s="194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40"/>
      <c r="AE108" s="40"/>
      <c r="AF108" s="40"/>
      <c r="AG108" s="40"/>
      <c r="AH108" s="40"/>
      <c r="AI108" s="40"/>
      <c r="AJ108" s="40"/>
    </row>
    <row r="109" spans="1:36" s="8" customFormat="1" ht="15.6" customHeight="1" x14ac:dyDescent="0.25">
      <c r="A109" s="9"/>
      <c r="B109" s="37"/>
      <c r="C109" s="37"/>
      <c r="D109" s="37"/>
      <c r="E109" s="23"/>
      <c r="F109" s="37"/>
      <c r="G109" s="37"/>
      <c r="H109" s="193"/>
      <c r="I109" s="37"/>
      <c r="J109" s="37"/>
      <c r="K109" s="194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40"/>
      <c r="AE109" s="40"/>
      <c r="AF109" s="40"/>
      <c r="AG109" s="40"/>
      <c r="AH109" s="40"/>
      <c r="AI109" s="40"/>
      <c r="AJ109" s="40"/>
    </row>
    <row r="110" spans="1:36" s="8" customFormat="1" ht="15.6" customHeight="1" x14ac:dyDescent="0.25">
      <c r="A110" s="9"/>
      <c r="B110" s="37"/>
      <c r="C110" s="37"/>
      <c r="D110" s="37"/>
      <c r="E110" s="23"/>
      <c r="F110" s="37"/>
      <c r="G110" s="37"/>
      <c r="H110" s="193"/>
      <c r="I110" s="37"/>
      <c r="J110" s="37"/>
      <c r="K110" s="194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40"/>
      <c r="AE110" s="40"/>
      <c r="AF110" s="40"/>
      <c r="AG110" s="40"/>
      <c r="AH110" s="40"/>
      <c r="AI110" s="40"/>
      <c r="AJ110" s="40"/>
    </row>
    <row r="111" spans="1:36" s="8" customFormat="1" ht="15.6" customHeight="1" x14ac:dyDescent="0.25">
      <c r="A111" s="9"/>
      <c r="B111" s="37"/>
      <c r="C111" s="37"/>
      <c r="D111" s="37"/>
      <c r="E111" s="23"/>
      <c r="F111" s="37"/>
      <c r="G111" s="37"/>
      <c r="H111" s="193"/>
      <c r="I111" s="37"/>
      <c r="J111" s="37"/>
      <c r="K111" s="194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40"/>
      <c r="AE111" s="40"/>
      <c r="AF111" s="40"/>
      <c r="AG111" s="40"/>
      <c r="AH111" s="40"/>
      <c r="AI111" s="40"/>
      <c r="AJ111" s="40"/>
    </row>
    <row r="112" spans="1:36" s="8" customFormat="1" ht="15.6" customHeight="1" x14ac:dyDescent="0.25">
      <c r="A112" s="9"/>
      <c r="B112" s="37"/>
      <c r="C112" s="37"/>
      <c r="D112" s="37"/>
      <c r="E112" s="23"/>
      <c r="F112" s="37"/>
      <c r="G112" s="37"/>
      <c r="H112" s="193"/>
      <c r="I112" s="37"/>
      <c r="J112" s="37"/>
      <c r="K112" s="194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40"/>
      <c r="AE112" s="40"/>
      <c r="AF112" s="40"/>
      <c r="AG112" s="40"/>
      <c r="AH112" s="40"/>
      <c r="AI112" s="40"/>
      <c r="AJ112" s="40"/>
    </row>
    <row r="113" spans="1:36" s="8" customFormat="1" ht="15.6" customHeight="1" x14ac:dyDescent="0.25">
      <c r="A113" s="9"/>
      <c r="B113" s="37"/>
      <c r="C113" s="37"/>
      <c r="D113" s="37"/>
      <c r="E113" s="23"/>
      <c r="F113" s="37"/>
      <c r="G113" s="37"/>
      <c r="H113" s="193"/>
      <c r="I113" s="37"/>
      <c r="J113" s="37"/>
      <c r="K113" s="194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40"/>
      <c r="AE113" s="40"/>
      <c r="AF113" s="40"/>
      <c r="AG113" s="40"/>
      <c r="AH113" s="40"/>
      <c r="AI113" s="40"/>
      <c r="AJ113" s="40"/>
    </row>
    <row r="114" spans="1:36" s="8" customFormat="1" ht="15.6" customHeight="1" x14ac:dyDescent="0.25">
      <c r="A114" s="9"/>
      <c r="B114" s="37"/>
      <c r="C114" s="37"/>
      <c r="D114" s="37"/>
      <c r="E114" s="23"/>
      <c r="F114" s="37"/>
      <c r="G114" s="37"/>
      <c r="H114" s="193"/>
      <c r="I114" s="37"/>
      <c r="J114" s="37"/>
      <c r="K114" s="194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40"/>
      <c r="AE114" s="40"/>
      <c r="AF114" s="40"/>
      <c r="AG114" s="40"/>
      <c r="AH114" s="40"/>
      <c r="AI114" s="40"/>
      <c r="AJ114" s="40"/>
    </row>
    <row r="115" spans="1:36" s="8" customFormat="1" ht="15.6" customHeight="1" x14ac:dyDescent="0.25">
      <c r="A115" s="9"/>
      <c r="B115" s="37"/>
      <c r="C115" s="37"/>
      <c r="D115" s="37"/>
      <c r="E115" s="23"/>
      <c r="F115" s="37"/>
      <c r="G115" s="37"/>
      <c r="H115" s="193"/>
      <c r="I115" s="37"/>
      <c r="J115" s="37"/>
      <c r="K115" s="194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40"/>
      <c r="AE115" s="40"/>
      <c r="AF115" s="40"/>
      <c r="AG115" s="40"/>
      <c r="AH115" s="40"/>
      <c r="AI115" s="40"/>
      <c r="AJ115" s="40"/>
    </row>
    <row r="116" spans="1:36" s="8" customFormat="1" ht="15.6" customHeight="1" x14ac:dyDescent="0.25">
      <c r="A116" s="9"/>
      <c r="B116" s="37"/>
      <c r="C116" s="37"/>
      <c r="D116" s="37"/>
      <c r="E116" s="23"/>
      <c r="F116" s="37"/>
      <c r="G116" s="37"/>
      <c r="H116" s="193"/>
      <c r="I116" s="37"/>
      <c r="J116" s="37"/>
      <c r="K116" s="194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40"/>
      <c r="AE116" s="40"/>
      <c r="AF116" s="40"/>
      <c r="AG116" s="40"/>
      <c r="AH116" s="40"/>
      <c r="AI116" s="40"/>
      <c r="AJ116" s="40"/>
    </row>
    <row r="117" spans="1:36" s="8" customFormat="1" ht="15.6" customHeight="1" x14ac:dyDescent="0.25">
      <c r="A117" s="9"/>
      <c r="B117" s="37"/>
      <c r="C117" s="37"/>
      <c r="D117" s="37"/>
      <c r="E117" s="23"/>
      <c r="F117" s="37"/>
      <c r="G117" s="37"/>
      <c r="H117" s="193"/>
      <c r="I117" s="37"/>
      <c r="J117" s="37"/>
      <c r="K117" s="194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40"/>
      <c r="AE117" s="40"/>
      <c r="AF117" s="40"/>
      <c r="AG117" s="40"/>
      <c r="AH117" s="40"/>
      <c r="AI117" s="40"/>
      <c r="AJ117" s="40"/>
    </row>
    <row r="118" spans="1:36" s="8" customFormat="1" ht="15.6" customHeight="1" x14ac:dyDescent="0.25">
      <c r="A118" s="9"/>
      <c r="B118" s="37"/>
      <c r="C118" s="37"/>
      <c r="D118" s="37"/>
      <c r="E118" s="23"/>
      <c r="F118" s="37"/>
      <c r="G118" s="37"/>
      <c r="H118" s="193"/>
      <c r="I118" s="37"/>
      <c r="J118" s="37"/>
      <c r="K118" s="194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40"/>
      <c r="AE118" s="40"/>
      <c r="AF118" s="40"/>
      <c r="AG118" s="40"/>
      <c r="AH118" s="40"/>
      <c r="AI118" s="40"/>
      <c r="AJ118" s="40"/>
    </row>
    <row r="119" spans="1:36" s="8" customFormat="1" ht="15.6" customHeight="1" x14ac:dyDescent="0.25">
      <c r="A119" s="9"/>
      <c r="B119" s="37"/>
      <c r="C119" s="37"/>
      <c r="D119" s="37"/>
      <c r="E119" s="23"/>
      <c r="F119" s="37"/>
      <c r="G119" s="37"/>
      <c r="H119" s="193"/>
      <c r="I119" s="37"/>
      <c r="J119" s="37"/>
      <c r="K119" s="194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40"/>
      <c r="AE119" s="40"/>
      <c r="AF119" s="40"/>
      <c r="AG119" s="40"/>
      <c r="AH119" s="40"/>
      <c r="AI119" s="40"/>
      <c r="AJ119" s="40"/>
    </row>
    <row r="120" spans="1:36" s="8" customFormat="1" ht="15.6" customHeight="1" x14ac:dyDescent="0.25">
      <c r="A120" s="9"/>
      <c r="B120" s="37"/>
      <c r="C120" s="37"/>
      <c r="D120" s="37"/>
      <c r="E120" s="23"/>
      <c r="F120" s="37"/>
      <c r="G120" s="37"/>
      <c r="H120" s="193"/>
      <c r="I120" s="37"/>
      <c r="J120" s="37"/>
      <c r="K120" s="194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40"/>
      <c r="AE120" s="40"/>
      <c r="AF120" s="40"/>
      <c r="AG120" s="40"/>
      <c r="AH120" s="40"/>
      <c r="AI120" s="40"/>
      <c r="AJ120" s="40"/>
    </row>
    <row r="121" spans="1:36" s="8" customFormat="1" ht="15.6" customHeight="1" x14ac:dyDescent="0.25">
      <c r="A121" s="9"/>
      <c r="B121" s="37"/>
      <c r="C121" s="37"/>
      <c r="D121" s="37"/>
      <c r="E121" s="23"/>
      <c r="F121" s="37"/>
      <c r="G121" s="37"/>
      <c r="H121" s="193"/>
      <c r="I121" s="37"/>
      <c r="J121" s="37"/>
      <c r="K121" s="194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40"/>
      <c r="AE121" s="40"/>
      <c r="AF121" s="40"/>
      <c r="AG121" s="40"/>
      <c r="AH121" s="40"/>
      <c r="AI121" s="40"/>
      <c r="AJ121" s="40"/>
    </row>
    <row r="122" spans="1:36" s="8" customFormat="1" ht="15.6" customHeight="1" x14ac:dyDescent="0.25">
      <c r="A122" s="9"/>
      <c r="B122" s="37"/>
      <c r="C122" s="37"/>
      <c r="D122" s="37"/>
      <c r="E122" s="23"/>
      <c r="F122" s="37"/>
      <c r="G122" s="37"/>
      <c r="H122" s="193"/>
      <c r="I122" s="37"/>
      <c r="J122" s="37"/>
      <c r="K122" s="194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40"/>
      <c r="AE122" s="40"/>
      <c r="AF122" s="40"/>
      <c r="AG122" s="40"/>
      <c r="AH122" s="40"/>
      <c r="AI122" s="40"/>
      <c r="AJ122" s="40"/>
    </row>
    <row r="123" spans="1:36" s="8" customFormat="1" ht="15.6" customHeight="1" x14ac:dyDescent="0.25">
      <c r="A123" s="9"/>
      <c r="B123" s="37"/>
      <c r="C123" s="37"/>
      <c r="D123" s="37"/>
      <c r="E123" s="23"/>
      <c r="F123" s="37"/>
      <c r="G123" s="37"/>
      <c r="H123" s="193"/>
      <c r="I123" s="37"/>
      <c r="J123" s="37"/>
      <c r="K123" s="194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40"/>
      <c r="AE123" s="40"/>
      <c r="AF123" s="40"/>
      <c r="AG123" s="40"/>
      <c r="AH123" s="40"/>
      <c r="AI123" s="40"/>
      <c r="AJ123" s="40"/>
    </row>
    <row r="124" spans="1:36" s="8" customFormat="1" ht="15.6" customHeight="1" x14ac:dyDescent="0.25">
      <c r="A124" s="9"/>
      <c r="B124" s="37"/>
      <c r="C124" s="37"/>
      <c r="D124" s="37"/>
      <c r="E124" s="23"/>
      <c r="F124" s="37"/>
      <c r="G124" s="37"/>
      <c r="H124" s="193"/>
      <c r="I124" s="37"/>
      <c r="J124" s="37"/>
      <c r="K124" s="194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40"/>
      <c r="AE124" s="40"/>
      <c r="AF124" s="40"/>
      <c r="AG124" s="40"/>
      <c r="AH124" s="40"/>
      <c r="AI124" s="40"/>
      <c r="AJ124" s="40"/>
    </row>
    <row r="125" spans="1:36" s="8" customFormat="1" ht="15.6" customHeight="1" x14ac:dyDescent="0.25">
      <c r="A125" s="9"/>
      <c r="B125" s="37"/>
      <c r="C125" s="37"/>
      <c r="D125" s="37"/>
      <c r="E125" s="23"/>
      <c r="F125" s="37"/>
      <c r="G125" s="37"/>
      <c r="H125" s="193"/>
      <c r="I125" s="37"/>
      <c r="J125" s="37"/>
      <c r="K125" s="194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40"/>
      <c r="AE125" s="40"/>
      <c r="AF125" s="40"/>
      <c r="AG125" s="40"/>
      <c r="AH125" s="40"/>
      <c r="AI125" s="40"/>
      <c r="AJ125" s="40"/>
    </row>
    <row r="126" spans="1:36" s="8" customFormat="1" ht="15.6" customHeight="1" x14ac:dyDescent="0.25">
      <c r="A126" s="9"/>
      <c r="B126" s="37"/>
      <c r="C126" s="37"/>
      <c r="D126" s="37"/>
      <c r="E126" s="23"/>
      <c r="F126" s="37"/>
      <c r="G126" s="37"/>
      <c r="H126" s="193"/>
      <c r="I126" s="37"/>
      <c r="J126" s="37"/>
      <c r="K126" s="194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40"/>
      <c r="AE126" s="40"/>
      <c r="AF126" s="40"/>
      <c r="AG126" s="40"/>
      <c r="AH126" s="40"/>
      <c r="AI126" s="40"/>
      <c r="AJ126" s="40"/>
    </row>
    <row r="127" spans="1:36" s="8" customFormat="1" ht="15.6" customHeight="1" x14ac:dyDescent="0.25">
      <c r="A127" s="9"/>
      <c r="B127" s="37"/>
      <c r="C127" s="37"/>
      <c r="D127" s="37"/>
      <c r="E127" s="23"/>
      <c r="F127" s="37"/>
      <c r="G127" s="37"/>
      <c r="H127" s="193"/>
      <c r="I127" s="37"/>
      <c r="J127" s="37"/>
      <c r="K127" s="194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40"/>
      <c r="AE127" s="40"/>
      <c r="AF127" s="40"/>
      <c r="AG127" s="40"/>
      <c r="AH127" s="40"/>
      <c r="AI127" s="40"/>
      <c r="AJ127" s="40"/>
    </row>
    <row r="128" spans="1:36" s="8" customFormat="1" ht="15.6" customHeight="1" x14ac:dyDescent="0.25">
      <c r="A128" s="9"/>
      <c r="B128" s="37"/>
      <c r="C128" s="37"/>
      <c r="D128" s="37"/>
      <c r="E128" s="23"/>
      <c r="F128" s="37"/>
      <c r="G128" s="37"/>
      <c r="H128" s="193"/>
      <c r="I128" s="37"/>
      <c r="J128" s="37"/>
      <c r="K128" s="194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40"/>
      <c r="AE128" s="40"/>
      <c r="AF128" s="40"/>
      <c r="AG128" s="40"/>
      <c r="AH128" s="40"/>
      <c r="AI128" s="40"/>
      <c r="AJ128" s="40"/>
    </row>
    <row r="129" spans="1:36" s="8" customFormat="1" ht="15.6" customHeight="1" x14ac:dyDescent="0.25">
      <c r="A129" s="9"/>
      <c r="B129" s="37"/>
      <c r="C129" s="37"/>
      <c r="D129" s="37"/>
      <c r="E129" s="23"/>
      <c r="F129" s="37"/>
      <c r="G129" s="37"/>
      <c r="H129" s="193"/>
      <c r="I129" s="37"/>
      <c r="J129" s="37"/>
      <c r="K129" s="194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40"/>
      <c r="AE129" s="40"/>
      <c r="AF129" s="40"/>
      <c r="AG129" s="40"/>
      <c r="AH129" s="40"/>
      <c r="AI129" s="40"/>
      <c r="AJ129" s="40"/>
    </row>
    <row r="130" spans="1:36" s="8" customFormat="1" ht="15.6" customHeight="1" x14ac:dyDescent="0.25">
      <c r="A130" s="9"/>
      <c r="B130" s="37"/>
      <c r="C130" s="37"/>
      <c r="D130" s="37"/>
      <c r="E130" s="23"/>
      <c r="F130" s="37"/>
      <c r="G130" s="37"/>
      <c r="H130" s="193"/>
      <c r="I130" s="37"/>
      <c r="J130" s="37"/>
      <c r="K130" s="194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40"/>
      <c r="AE130" s="40"/>
      <c r="AF130" s="40"/>
      <c r="AG130" s="40"/>
      <c r="AH130" s="40"/>
      <c r="AI130" s="40"/>
      <c r="AJ130" s="40"/>
    </row>
    <row r="131" spans="1:36" s="8" customFormat="1" ht="15.6" customHeight="1" x14ac:dyDescent="0.25">
      <c r="A131" s="9"/>
      <c r="B131" s="37"/>
      <c r="C131" s="37"/>
      <c r="D131" s="37"/>
      <c r="E131" s="23"/>
      <c r="F131" s="37"/>
      <c r="G131" s="37"/>
      <c r="H131" s="193"/>
      <c r="I131" s="37"/>
      <c r="J131" s="37"/>
      <c r="K131" s="194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40"/>
      <c r="AE131" s="40"/>
      <c r="AF131" s="40"/>
      <c r="AG131" s="40"/>
      <c r="AH131" s="40"/>
      <c r="AI131" s="40"/>
      <c r="AJ131" s="40"/>
    </row>
    <row r="132" spans="1:36" s="8" customFormat="1" ht="15.6" customHeight="1" x14ac:dyDescent="0.25">
      <c r="A132" s="9"/>
      <c r="B132" s="37"/>
      <c r="C132" s="37"/>
      <c r="D132" s="37"/>
      <c r="E132" s="23"/>
      <c r="F132" s="37"/>
      <c r="G132" s="37"/>
      <c r="H132" s="193"/>
      <c r="I132" s="37"/>
      <c r="J132" s="37"/>
      <c r="K132" s="194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40"/>
      <c r="AE132" s="40"/>
      <c r="AF132" s="40"/>
      <c r="AG132" s="40"/>
      <c r="AH132" s="40"/>
      <c r="AI132" s="40"/>
      <c r="AJ132" s="40"/>
    </row>
    <row r="133" spans="1:36" s="8" customFormat="1" ht="15.6" customHeight="1" x14ac:dyDescent="0.25">
      <c r="A133" s="9"/>
      <c r="B133" s="37"/>
      <c r="C133" s="37"/>
      <c r="D133" s="37"/>
      <c r="E133" s="23"/>
      <c r="F133" s="37"/>
      <c r="G133" s="37"/>
      <c r="H133" s="193"/>
      <c r="I133" s="37"/>
      <c r="J133" s="37"/>
      <c r="K133" s="194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40"/>
      <c r="AE133" s="40"/>
      <c r="AF133" s="40"/>
      <c r="AG133" s="40"/>
      <c r="AH133" s="40"/>
      <c r="AI133" s="40"/>
      <c r="AJ133" s="40"/>
    </row>
    <row r="134" spans="1:36" s="8" customFormat="1" ht="15.6" customHeight="1" x14ac:dyDescent="0.25">
      <c r="A134" s="9"/>
      <c r="B134" s="37"/>
      <c r="C134" s="37"/>
      <c r="D134" s="37"/>
      <c r="E134" s="23"/>
      <c r="F134" s="37"/>
      <c r="G134" s="37"/>
      <c r="H134" s="193"/>
      <c r="I134" s="37"/>
      <c r="J134" s="37"/>
      <c r="K134" s="194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40"/>
      <c r="AE134" s="40"/>
      <c r="AF134" s="40"/>
      <c r="AG134" s="40"/>
      <c r="AH134" s="40"/>
      <c r="AI134" s="40"/>
      <c r="AJ134" s="40"/>
    </row>
    <row r="135" spans="1:36" s="8" customFormat="1" ht="15.6" customHeight="1" x14ac:dyDescent="0.25">
      <c r="A135" s="9"/>
      <c r="B135" s="37"/>
      <c r="C135" s="37"/>
      <c r="D135" s="37"/>
      <c r="E135" s="23"/>
      <c r="F135" s="37"/>
      <c r="G135" s="37"/>
      <c r="H135" s="193"/>
      <c r="I135" s="37"/>
      <c r="J135" s="37"/>
      <c r="K135" s="194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40"/>
      <c r="AE135" s="40"/>
      <c r="AF135" s="40"/>
      <c r="AG135" s="40"/>
      <c r="AH135" s="40"/>
      <c r="AI135" s="40"/>
      <c r="AJ135" s="40"/>
    </row>
    <row r="136" spans="1:36" s="8" customFormat="1" ht="15.6" customHeight="1" x14ac:dyDescent="0.25">
      <c r="A136" s="9"/>
      <c r="B136" s="37"/>
      <c r="C136" s="37"/>
      <c r="D136" s="37"/>
      <c r="E136" s="23"/>
      <c r="F136" s="37"/>
      <c r="G136" s="37"/>
      <c r="H136" s="193"/>
      <c r="I136" s="37"/>
      <c r="J136" s="37"/>
      <c r="K136" s="194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40"/>
      <c r="AE136" s="40"/>
      <c r="AF136" s="40"/>
      <c r="AG136" s="40"/>
      <c r="AH136" s="40"/>
      <c r="AI136" s="40"/>
      <c r="AJ136" s="40"/>
    </row>
    <row r="137" spans="1:36" s="8" customFormat="1" ht="15.6" customHeight="1" x14ac:dyDescent="0.25">
      <c r="A137" s="9"/>
      <c r="B137" s="37"/>
      <c r="C137" s="37"/>
      <c r="D137" s="37"/>
      <c r="E137" s="23"/>
      <c r="F137" s="37"/>
      <c r="G137" s="37"/>
      <c r="H137" s="193"/>
      <c r="I137" s="37"/>
      <c r="J137" s="37"/>
      <c r="K137" s="194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40"/>
      <c r="AE137" s="40"/>
      <c r="AF137" s="40"/>
      <c r="AG137" s="40"/>
      <c r="AH137" s="40"/>
      <c r="AI137" s="40"/>
      <c r="AJ137" s="40"/>
    </row>
    <row r="138" spans="1:36" s="8" customFormat="1" ht="15.6" customHeight="1" x14ac:dyDescent="0.25">
      <c r="A138" s="9"/>
      <c r="B138" s="37"/>
      <c r="C138" s="37"/>
      <c r="D138" s="37"/>
      <c r="E138" s="23"/>
      <c r="F138" s="37"/>
      <c r="G138" s="37"/>
      <c r="H138" s="193"/>
      <c r="I138" s="37"/>
      <c r="J138" s="37"/>
      <c r="K138" s="194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40"/>
      <c r="AE138" s="40"/>
      <c r="AF138" s="40"/>
      <c r="AG138" s="40"/>
      <c r="AH138" s="40"/>
      <c r="AI138" s="40"/>
      <c r="AJ138" s="40"/>
    </row>
    <row r="139" spans="1:36" s="8" customFormat="1" ht="15.6" customHeight="1" x14ac:dyDescent="0.25">
      <c r="A139" s="9"/>
      <c r="B139" s="37"/>
      <c r="C139" s="37"/>
      <c r="D139" s="37"/>
      <c r="E139" s="23"/>
      <c r="F139" s="37"/>
      <c r="G139" s="37"/>
      <c r="H139" s="193"/>
      <c r="I139" s="37"/>
      <c r="J139" s="37"/>
      <c r="K139" s="194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40"/>
      <c r="AE139" s="40"/>
      <c r="AF139" s="40"/>
      <c r="AG139" s="40"/>
      <c r="AH139" s="40"/>
      <c r="AI139" s="40"/>
      <c r="AJ139" s="40"/>
    </row>
    <row r="140" spans="1:36" s="8" customFormat="1" ht="15.6" customHeight="1" x14ac:dyDescent="0.25">
      <c r="A140" s="9"/>
      <c r="B140" s="37"/>
      <c r="C140" s="37"/>
      <c r="D140" s="37"/>
      <c r="E140" s="23"/>
      <c r="F140" s="37"/>
      <c r="G140" s="37"/>
      <c r="H140" s="193"/>
      <c r="I140" s="37"/>
      <c r="J140" s="37"/>
      <c r="K140" s="194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40"/>
      <c r="AE140" s="40"/>
      <c r="AF140" s="40"/>
      <c r="AG140" s="40"/>
      <c r="AH140" s="40"/>
      <c r="AI140" s="40"/>
      <c r="AJ140" s="40"/>
    </row>
    <row r="141" spans="1:36" s="8" customFormat="1" ht="15.6" customHeight="1" x14ac:dyDescent="0.25">
      <c r="A141" s="9"/>
      <c r="B141" s="37"/>
      <c r="C141" s="37"/>
      <c r="D141" s="37"/>
      <c r="E141" s="23"/>
      <c r="F141" s="37"/>
      <c r="G141" s="37"/>
      <c r="H141" s="193"/>
      <c r="I141" s="37"/>
      <c r="J141" s="37"/>
      <c r="K141" s="194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40"/>
      <c r="AE141" s="40"/>
      <c r="AF141" s="40"/>
      <c r="AG141" s="40"/>
      <c r="AH141" s="40"/>
      <c r="AI141" s="40"/>
      <c r="AJ141" s="40"/>
    </row>
    <row r="142" spans="1:36" s="8" customFormat="1" ht="15.6" customHeight="1" x14ac:dyDescent="0.25">
      <c r="A142" s="9"/>
      <c r="B142" s="37"/>
      <c r="C142" s="37"/>
      <c r="D142" s="37"/>
      <c r="E142" s="23"/>
      <c r="F142" s="37"/>
      <c r="G142" s="37"/>
      <c r="H142" s="193"/>
      <c r="I142" s="37"/>
      <c r="J142" s="37"/>
      <c r="K142" s="194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40"/>
      <c r="AE142" s="40"/>
      <c r="AF142" s="40"/>
      <c r="AG142" s="40"/>
      <c r="AH142" s="40"/>
      <c r="AI142" s="40"/>
      <c r="AJ142" s="40"/>
    </row>
    <row r="143" spans="1:36" s="8" customFormat="1" ht="15.6" customHeight="1" x14ac:dyDescent="0.25">
      <c r="A143" s="9"/>
      <c r="B143" s="37"/>
      <c r="C143" s="37"/>
      <c r="D143" s="37"/>
      <c r="E143" s="23"/>
      <c r="F143" s="37"/>
      <c r="G143" s="37"/>
      <c r="H143" s="193"/>
      <c r="I143" s="37"/>
      <c r="J143" s="37"/>
      <c r="K143" s="194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40"/>
      <c r="AE143" s="40"/>
      <c r="AF143" s="40"/>
      <c r="AG143" s="40"/>
      <c r="AH143" s="40"/>
      <c r="AI143" s="40"/>
      <c r="AJ143" s="40"/>
    </row>
    <row r="144" spans="1:36" s="8" customFormat="1" ht="15.6" customHeight="1" x14ac:dyDescent="0.25">
      <c r="A144" s="9"/>
      <c r="B144" s="37"/>
      <c r="C144" s="37"/>
      <c r="D144" s="37"/>
      <c r="E144" s="23"/>
      <c r="F144" s="37"/>
      <c r="G144" s="37"/>
      <c r="H144" s="193"/>
      <c r="I144" s="37"/>
      <c r="J144" s="37"/>
      <c r="K144" s="194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40"/>
      <c r="AE144" s="40"/>
      <c r="AF144" s="40"/>
      <c r="AG144" s="40"/>
      <c r="AH144" s="40"/>
      <c r="AI144" s="40"/>
      <c r="AJ144" s="40"/>
    </row>
    <row r="145" spans="1:36" s="8" customFormat="1" ht="15.6" customHeight="1" x14ac:dyDescent="0.25">
      <c r="A145" s="9"/>
      <c r="B145" s="37"/>
      <c r="C145" s="37"/>
      <c r="D145" s="37"/>
      <c r="E145" s="23"/>
      <c r="F145" s="37"/>
      <c r="G145" s="37"/>
      <c r="H145" s="193"/>
      <c r="I145" s="37"/>
      <c r="J145" s="37"/>
      <c r="K145" s="194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40"/>
      <c r="AE145" s="40"/>
      <c r="AF145" s="40"/>
      <c r="AG145" s="40"/>
      <c r="AH145" s="40"/>
      <c r="AI145" s="40"/>
      <c r="AJ145" s="40"/>
    </row>
    <row r="146" spans="1:36" s="8" customFormat="1" ht="15.6" customHeight="1" x14ac:dyDescent="0.25">
      <c r="A146" s="9"/>
      <c r="B146" s="37"/>
      <c r="C146" s="37"/>
      <c r="D146" s="37"/>
      <c r="E146" s="23"/>
      <c r="F146" s="37"/>
      <c r="G146" s="37"/>
      <c r="H146" s="193"/>
      <c r="I146" s="37"/>
      <c r="J146" s="37"/>
      <c r="K146" s="194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40"/>
      <c r="AE146" s="40"/>
      <c r="AF146" s="40"/>
      <c r="AG146" s="40"/>
      <c r="AH146" s="40"/>
      <c r="AI146" s="40"/>
      <c r="AJ146" s="40"/>
    </row>
    <row r="147" spans="1:36" s="8" customFormat="1" ht="15.6" customHeight="1" x14ac:dyDescent="0.25">
      <c r="A147" s="9"/>
      <c r="B147" s="37"/>
      <c r="C147" s="37"/>
      <c r="D147" s="37"/>
      <c r="E147" s="23"/>
      <c r="F147" s="37"/>
      <c r="G147" s="37"/>
      <c r="H147" s="193"/>
      <c r="I147" s="37"/>
      <c r="J147" s="37"/>
      <c r="K147" s="194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40"/>
      <c r="AE147" s="40"/>
      <c r="AF147" s="40"/>
      <c r="AG147" s="40"/>
      <c r="AH147" s="40"/>
      <c r="AI147" s="40"/>
      <c r="AJ147" s="40"/>
    </row>
    <row r="148" spans="1:36" s="8" customFormat="1" ht="15.6" customHeight="1" x14ac:dyDescent="0.25">
      <c r="A148" s="9"/>
      <c r="B148" s="37"/>
      <c r="C148" s="37"/>
      <c r="D148" s="37"/>
      <c r="E148" s="23"/>
      <c r="F148" s="37"/>
      <c r="G148" s="37"/>
      <c r="H148" s="193"/>
      <c r="I148" s="37"/>
      <c r="J148" s="37"/>
      <c r="K148" s="194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40"/>
      <c r="AE148" s="40"/>
      <c r="AF148" s="40"/>
      <c r="AG148" s="40"/>
      <c r="AH148" s="40"/>
      <c r="AI148" s="40"/>
      <c r="AJ148" s="40"/>
    </row>
    <row r="149" spans="1:36" s="8" customFormat="1" ht="15.6" customHeight="1" x14ac:dyDescent="0.25">
      <c r="A149" s="9"/>
      <c r="B149" s="37"/>
      <c r="C149" s="37"/>
      <c r="D149" s="37"/>
      <c r="E149" s="23"/>
      <c r="F149" s="37"/>
      <c r="G149" s="37"/>
      <c r="H149" s="193"/>
      <c r="I149" s="37"/>
      <c r="J149" s="37"/>
      <c r="K149" s="194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40"/>
      <c r="AE149" s="40"/>
      <c r="AF149" s="40"/>
      <c r="AG149" s="40"/>
      <c r="AH149" s="40"/>
      <c r="AI149" s="40"/>
      <c r="AJ149" s="40"/>
    </row>
    <row r="150" spans="1:36" s="8" customFormat="1" ht="15.6" customHeight="1" x14ac:dyDescent="0.25">
      <c r="A150" s="9"/>
      <c r="B150" s="37"/>
      <c r="C150" s="37"/>
      <c r="D150" s="37"/>
      <c r="E150" s="23"/>
      <c r="F150" s="37"/>
      <c r="G150" s="37"/>
      <c r="H150" s="193"/>
      <c r="I150" s="37"/>
      <c r="J150" s="37"/>
      <c r="K150" s="194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40"/>
      <c r="AE150" s="40"/>
      <c r="AF150" s="40"/>
      <c r="AG150" s="40"/>
      <c r="AH150" s="40"/>
      <c r="AI150" s="40"/>
      <c r="AJ150" s="40"/>
    </row>
    <row r="151" spans="1:36" s="8" customFormat="1" ht="15.6" customHeight="1" x14ac:dyDescent="0.25">
      <c r="A151" s="9"/>
      <c r="B151" s="37"/>
      <c r="C151" s="37"/>
      <c r="D151" s="37"/>
      <c r="E151" s="23"/>
      <c r="F151" s="37"/>
      <c r="G151" s="37"/>
      <c r="H151" s="193"/>
      <c r="I151" s="37"/>
      <c r="J151" s="37"/>
      <c r="K151" s="194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40"/>
      <c r="AE151" s="40"/>
      <c r="AF151" s="40"/>
      <c r="AG151" s="40"/>
      <c r="AH151" s="40"/>
      <c r="AI151" s="40"/>
      <c r="AJ151" s="40"/>
    </row>
    <row r="152" spans="1:36" s="8" customFormat="1" ht="15.6" customHeight="1" x14ac:dyDescent="0.25">
      <c r="A152" s="9"/>
      <c r="B152" s="37"/>
      <c r="C152" s="37"/>
      <c r="D152" s="37"/>
      <c r="E152" s="23"/>
      <c r="F152" s="37"/>
      <c r="G152" s="37"/>
      <c r="H152" s="193"/>
      <c r="I152" s="37"/>
      <c r="J152" s="37"/>
      <c r="K152" s="194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40"/>
      <c r="AE152" s="40"/>
      <c r="AF152" s="40"/>
      <c r="AG152" s="40"/>
      <c r="AH152" s="40"/>
      <c r="AI152" s="40"/>
      <c r="AJ152" s="40"/>
    </row>
    <row r="153" spans="1:36" s="8" customFormat="1" ht="15.6" customHeight="1" x14ac:dyDescent="0.25">
      <c r="A153" s="9"/>
      <c r="B153" s="37"/>
      <c r="C153" s="37"/>
      <c r="D153" s="37"/>
      <c r="E153" s="23"/>
      <c r="F153" s="37"/>
      <c r="G153" s="37"/>
      <c r="H153" s="193"/>
      <c r="I153" s="37"/>
      <c r="J153" s="37"/>
      <c r="K153" s="194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40"/>
      <c r="AE153" s="40"/>
      <c r="AF153" s="40"/>
      <c r="AG153" s="40"/>
      <c r="AH153" s="40"/>
      <c r="AI153" s="40"/>
      <c r="AJ153" s="40"/>
    </row>
    <row r="154" spans="1:36" s="8" customFormat="1" ht="15.6" customHeight="1" x14ac:dyDescent="0.25">
      <c r="A154" s="9"/>
      <c r="B154" s="37"/>
      <c r="C154" s="37"/>
      <c r="D154" s="37"/>
      <c r="E154" s="23"/>
      <c r="F154" s="37"/>
      <c r="G154" s="37"/>
      <c r="H154" s="193"/>
      <c r="I154" s="37"/>
      <c r="J154" s="37"/>
      <c r="K154" s="194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40"/>
      <c r="AE154" s="40"/>
      <c r="AF154" s="40"/>
      <c r="AG154" s="40"/>
      <c r="AH154" s="40"/>
      <c r="AI154" s="40"/>
      <c r="AJ154" s="40"/>
    </row>
    <row r="155" spans="1:36" s="8" customFormat="1" ht="15.6" customHeight="1" x14ac:dyDescent="0.25">
      <c r="A155" s="9"/>
      <c r="B155" s="37"/>
      <c r="C155" s="37"/>
      <c r="D155" s="37"/>
      <c r="E155" s="23"/>
      <c r="F155" s="37"/>
      <c r="G155" s="37"/>
      <c r="H155" s="193"/>
      <c r="I155" s="37"/>
      <c r="J155" s="37"/>
      <c r="K155" s="194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40"/>
      <c r="AE155" s="40"/>
      <c r="AF155" s="40"/>
      <c r="AG155" s="40"/>
      <c r="AH155" s="40"/>
      <c r="AI155" s="40"/>
      <c r="AJ155" s="40"/>
    </row>
    <row r="156" spans="1:36" s="8" customFormat="1" ht="15.6" customHeight="1" x14ac:dyDescent="0.25">
      <c r="A156" s="9"/>
      <c r="B156" s="37"/>
      <c r="C156" s="37"/>
      <c r="D156" s="37"/>
      <c r="E156" s="23"/>
      <c r="F156" s="37"/>
      <c r="G156" s="37"/>
      <c r="H156" s="193"/>
      <c r="I156" s="37"/>
      <c r="J156" s="37"/>
      <c r="K156" s="194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40"/>
      <c r="AE156" s="40"/>
      <c r="AF156" s="40"/>
      <c r="AG156" s="40"/>
      <c r="AH156" s="40"/>
      <c r="AI156" s="40"/>
      <c r="AJ156" s="40"/>
    </row>
    <row r="157" spans="1:36" s="8" customFormat="1" ht="15.6" customHeight="1" x14ac:dyDescent="0.25">
      <c r="A157" s="9"/>
      <c r="B157" s="37"/>
      <c r="C157" s="37"/>
      <c r="D157" s="37"/>
      <c r="E157" s="23"/>
      <c r="F157" s="37"/>
      <c r="G157" s="37"/>
      <c r="H157" s="193"/>
      <c r="I157" s="37"/>
      <c r="J157" s="37"/>
      <c r="K157" s="194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40"/>
      <c r="AE157" s="40"/>
      <c r="AF157" s="40"/>
      <c r="AG157" s="40"/>
      <c r="AH157" s="40"/>
      <c r="AI157" s="40"/>
      <c r="AJ157" s="40"/>
    </row>
    <row r="158" spans="1:36" s="8" customFormat="1" ht="15.6" customHeight="1" x14ac:dyDescent="0.25">
      <c r="A158" s="9"/>
      <c r="B158" s="37"/>
      <c r="C158" s="37"/>
      <c r="D158" s="37"/>
      <c r="E158" s="23"/>
      <c r="F158" s="37"/>
      <c r="G158" s="37"/>
      <c r="H158" s="193"/>
      <c r="I158" s="37"/>
      <c r="J158" s="37"/>
      <c r="K158" s="194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40"/>
      <c r="AE158" s="40"/>
      <c r="AF158" s="40"/>
      <c r="AG158" s="40"/>
      <c r="AH158" s="40"/>
      <c r="AI158" s="40"/>
      <c r="AJ158" s="40"/>
    </row>
    <row r="159" spans="1:36" s="8" customFormat="1" ht="15.6" customHeight="1" x14ac:dyDescent="0.25">
      <c r="A159" s="9"/>
      <c r="B159" s="37"/>
      <c r="C159" s="37"/>
      <c r="D159" s="37"/>
      <c r="E159" s="23"/>
      <c r="F159" s="37"/>
      <c r="G159" s="37"/>
      <c r="H159" s="193"/>
      <c r="I159" s="37"/>
      <c r="J159" s="37"/>
      <c r="K159" s="194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40"/>
      <c r="AE159" s="40"/>
      <c r="AF159" s="40"/>
      <c r="AG159" s="40"/>
      <c r="AH159" s="40"/>
      <c r="AI159" s="40"/>
      <c r="AJ159" s="40"/>
    </row>
    <row r="160" spans="1:36" s="8" customFormat="1" ht="15.6" customHeight="1" x14ac:dyDescent="0.25">
      <c r="A160" s="9"/>
      <c r="B160" s="37"/>
      <c r="C160" s="37"/>
      <c r="D160" s="37"/>
      <c r="E160" s="23"/>
      <c r="F160" s="37"/>
      <c r="G160" s="37"/>
      <c r="H160" s="193"/>
      <c r="I160" s="37"/>
      <c r="J160" s="37"/>
      <c r="K160" s="194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40"/>
      <c r="AE160" s="40"/>
      <c r="AF160" s="40"/>
      <c r="AG160" s="40"/>
      <c r="AH160" s="40"/>
      <c r="AI160" s="40"/>
      <c r="AJ160" s="40"/>
    </row>
    <row r="161" spans="1:36" s="8" customFormat="1" ht="15.6" customHeight="1" x14ac:dyDescent="0.25">
      <c r="A161" s="9"/>
      <c r="B161" s="37"/>
      <c r="C161" s="37"/>
      <c r="D161" s="37"/>
      <c r="E161" s="23"/>
      <c r="F161" s="37"/>
      <c r="G161" s="37"/>
      <c r="H161" s="193"/>
      <c r="I161" s="37"/>
      <c r="J161" s="37"/>
      <c r="K161" s="194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40"/>
      <c r="AE161" s="40"/>
      <c r="AF161" s="40"/>
      <c r="AG161" s="40"/>
      <c r="AH161" s="40"/>
      <c r="AI161" s="40"/>
      <c r="AJ161" s="40"/>
    </row>
    <row r="162" spans="1:36" s="8" customFormat="1" ht="15.6" customHeight="1" x14ac:dyDescent="0.25">
      <c r="A162" s="9"/>
      <c r="B162" s="37"/>
      <c r="C162" s="37"/>
      <c r="D162" s="37"/>
      <c r="E162" s="23"/>
      <c r="F162" s="37"/>
      <c r="G162" s="37"/>
      <c r="H162" s="193"/>
      <c r="I162" s="37"/>
      <c r="J162" s="37"/>
      <c r="K162" s="194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40"/>
      <c r="AE162" s="40"/>
      <c r="AF162" s="40"/>
      <c r="AG162" s="40"/>
      <c r="AH162" s="40"/>
      <c r="AI162" s="40"/>
      <c r="AJ162" s="40"/>
    </row>
    <row r="163" spans="1:36" s="8" customFormat="1" ht="15.6" customHeight="1" x14ac:dyDescent="0.25">
      <c r="A163" s="9"/>
      <c r="B163" s="37"/>
      <c r="C163" s="37"/>
      <c r="D163" s="37"/>
      <c r="E163" s="23"/>
      <c r="F163" s="37"/>
      <c r="G163" s="37"/>
      <c r="H163" s="193"/>
      <c r="I163" s="37"/>
      <c r="J163" s="37"/>
      <c r="K163" s="194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40"/>
      <c r="AE163" s="40"/>
      <c r="AF163" s="40"/>
      <c r="AG163" s="40"/>
      <c r="AH163" s="40"/>
      <c r="AI163" s="40"/>
      <c r="AJ163" s="40"/>
    </row>
    <row r="164" spans="1:36" s="8" customFormat="1" ht="15.6" customHeight="1" x14ac:dyDescent="0.25">
      <c r="A164" s="9"/>
      <c r="B164" s="37"/>
      <c r="C164" s="37"/>
      <c r="D164" s="37"/>
      <c r="E164" s="23"/>
      <c r="F164" s="37"/>
      <c r="G164" s="37"/>
      <c r="H164" s="193"/>
      <c r="I164" s="37"/>
      <c r="J164" s="37"/>
      <c r="K164" s="194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40"/>
      <c r="AE164" s="40"/>
      <c r="AF164" s="40"/>
      <c r="AG164" s="40"/>
      <c r="AH164" s="40"/>
      <c r="AI164" s="40"/>
      <c r="AJ164" s="40"/>
    </row>
    <row r="165" spans="1:36" s="8" customFormat="1" ht="15.6" customHeight="1" x14ac:dyDescent="0.25">
      <c r="A165" s="9"/>
      <c r="B165" s="37"/>
      <c r="C165" s="37"/>
      <c r="D165" s="37"/>
      <c r="E165" s="23"/>
      <c r="F165" s="37"/>
      <c r="G165" s="37"/>
      <c r="H165" s="193"/>
      <c r="I165" s="37"/>
      <c r="J165" s="37"/>
      <c r="K165" s="194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40"/>
      <c r="AE165" s="40"/>
      <c r="AF165" s="40"/>
      <c r="AG165" s="40"/>
      <c r="AH165" s="40"/>
      <c r="AI165" s="40"/>
      <c r="AJ165" s="40"/>
    </row>
    <row r="166" spans="1:36" s="8" customFormat="1" ht="15.6" customHeight="1" x14ac:dyDescent="0.25">
      <c r="A166" s="9"/>
      <c r="B166" s="37"/>
      <c r="C166" s="37"/>
      <c r="D166" s="37"/>
      <c r="E166" s="23"/>
      <c r="F166" s="37"/>
      <c r="G166" s="37"/>
      <c r="H166" s="193"/>
      <c r="I166" s="37"/>
      <c r="J166" s="37"/>
      <c r="K166" s="194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40"/>
      <c r="AE166" s="40"/>
      <c r="AF166" s="40"/>
      <c r="AG166" s="40"/>
      <c r="AH166" s="40"/>
      <c r="AI166" s="40"/>
      <c r="AJ166" s="40"/>
    </row>
    <row r="167" spans="1:36" s="8" customFormat="1" ht="15.6" customHeight="1" x14ac:dyDescent="0.25">
      <c r="A167" s="9"/>
      <c r="B167" s="37"/>
      <c r="C167" s="37"/>
      <c r="D167" s="37"/>
      <c r="E167" s="23"/>
      <c r="F167" s="37"/>
      <c r="G167" s="37"/>
      <c r="H167" s="193"/>
      <c r="I167" s="37"/>
      <c r="J167" s="37"/>
      <c r="K167" s="194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40"/>
      <c r="AE167" s="40"/>
      <c r="AF167" s="40"/>
      <c r="AG167" s="40"/>
      <c r="AH167" s="40"/>
      <c r="AI167" s="40"/>
      <c r="AJ167" s="40"/>
    </row>
    <row r="168" spans="1:36" s="8" customFormat="1" ht="15.6" customHeight="1" x14ac:dyDescent="0.25">
      <c r="A168" s="9"/>
      <c r="B168" s="37"/>
      <c r="C168" s="37"/>
      <c r="D168" s="37"/>
      <c r="E168" s="23"/>
      <c r="F168" s="37"/>
      <c r="G168" s="37"/>
      <c r="H168" s="193"/>
      <c r="I168" s="37"/>
      <c r="J168" s="37"/>
      <c r="K168" s="194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40"/>
      <c r="AE168" s="40"/>
      <c r="AF168" s="40"/>
      <c r="AG168" s="40"/>
      <c r="AH168" s="40"/>
      <c r="AI168" s="40"/>
      <c r="AJ168" s="40"/>
    </row>
    <row r="169" spans="1:36" s="8" customFormat="1" ht="15.6" customHeight="1" x14ac:dyDescent="0.25">
      <c r="A169" s="9"/>
      <c r="B169" s="37"/>
      <c r="C169" s="37"/>
      <c r="D169" s="37"/>
      <c r="E169" s="23"/>
      <c r="F169" s="37"/>
      <c r="G169" s="37"/>
      <c r="H169" s="193"/>
      <c r="I169" s="37"/>
      <c r="J169" s="37"/>
      <c r="K169" s="194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40"/>
      <c r="AE169" s="40"/>
      <c r="AF169" s="40"/>
      <c r="AG169" s="40"/>
      <c r="AH169" s="40"/>
      <c r="AI169" s="40"/>
      <c r="AJ169" s="40"/>
    </row>
    <row r="170" spans="1:36" s="8" customFormat="1" ht="15.6" customHeight="1" x14ac:dyDescent="0.25">
      <c r="A170" s="9"/>
      <c r="B170" s="37"/>
      <c r="C170" s="37"/>
      <c r="D170" s="37"/>
      <c r="E170" s="23"/>
      <c r="F170" s="37"/>
      <c r="G170" s="37"/>
      <c r="H170" s="193"/>
      <c r="I170" s="37"/>
      <c r="J170" s="37"/>
      <c r="K170" s="194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40"/>
      <c r="AE170" s="40"/>
      <c r="AF170" s="40"/>
      <c r="AG170" s="40"/>
      <c r="AH170" s="40"/>
      <c r="AI170" s="40"/>
      <c r="AJ170" s="40"/>
    </row>
    <row r="171" spans="1:36" ht="15.6" customHeight="1" x14ac:dyDescent="0.25">
      <c r="AD171" s="40"/>
      <c r="AE171" s="40"/>
      <c r="AF171" s="40"/>
      <c r="AG171" s="40"/>
      <c r="AH171" s="40"/>
      <c r="AI171" s="40"/>
      <c r="AJ171" s="40"/>
    </row>
  </sheetData>
  <sortState xmlns:xlrd2="http://schemas.microsoft.com/office/spreadsheetml/2017/richdata2" ref="B31:AC32">
    <sortCondition ref="B31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Kärkilyönnit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2006-03-10T11:22:12Z</cp:lastPrinted>
  <dcterms:created xsi:type="dcterms:W3CDTF">2000-09-25T22:23:29Z</dcterms:created>
  <dcterms:modified xsi:type="dcterms:W3CDTF">2023-10-03T08:36:34Z</dcterms:modified>
</cp:coreProperties>
</file>